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70" windowWidth="9570" windowHeight="2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<sst xmlns="http://schemas.openxmlformats.org/spreadsheetml/2006/main" count="443" uniqueCount="264">
  <si>
    <t>with Solutions</t>
  </si>
  <si>
    <t>CHAPTER 12</t>
  </si>
  <si>
    <t xml:space="preserve">Transient stability  Problems </t>
  </si>
  <si>
    <t>Prob. No:</t>
  </si>
  <si>
    <t>Topic</t>
  </si>
  <si>
    <t>Prob.12.1</t>
  </si>
  <si>
    <t xml:space="preserve">A generator delivers 1 pu power to an infinite busbar through a network. A fault occurs which </t>
  </si>
  <si>
    <t>1.8 pu and after clearance of the fault 1.3 pu. Calculate the critical clearing angle , sketch</t>
  </si>
  <si>
    <t>the power -angle curves  and show the equality of the accelerating and decelerating areas.</t>
  </si>
  <si>
    <t>Resistance may be neglected .</t>
  </si>
  <si>
    <t>Solution:</t>
  </si>
  <si>
    <r>
      <t>d</t>
    </r>
    <r>
      <rPr>
        <sz val="10"/>
        <rFont val="Arial"/>
        <family val="0"/>
      </rPr>
      <t>0</t>
    </r>
  </si>
  <si>
    <r>
      <t>d</t>
    </r>
    <r>
      <rPr>
        <sz val="10"/>
        <rFont val="Arial"/>
        <family val="0"/>
      </rPr>
      <t xml:space="preserve">1     </t>
    </r>
    <r>
      <rPr>
        <sz val="10"/>
        <rFont val="Symbol"/>
        <family val="1"/>
      </rPr>
      <t>d</t>
    </r>
    <r>
      <rPr>
        <sz val="10"/>
        <rFont val="Arial"/>
        <family val="0"/>
      </rPr>
      <t>2</t>
    </r>
  </si>
  <si>
    <t>P0</t>
  </si>
  <si>
    <t>P</t>
  </si>
  <si>
    <t>pu</t>
  </si>
  <si>
    <t>Pm</t>
  </si>
  <si>
    <t>P2</t>
  </si>
  <si>
    <t>P1</t>
  </si>
  <si>
    <t>=asin(P0/Pm)</t>
  </si>
  <si>
    <t>radian</t>
  </si>
  <si>
    <r>
      <t>d</t>
    </r>
    <r>
      <rPr>
        <sz val="10"/>
        <rFont val="Arial"/>
        <family val="0"/>
      </rPr>
      <t>2</t>
    </r>
  </si>
  <si>
    <t>=3.1416-Asin(P0/P2)</t>
  </si>
  <si>
    <r>
      <t xml:space="preserve">Cos </t>
    </r>
    <r>
      <rPr>
        <sz val="10"/>
        <rFont val="Symbol"/>
        <family val="1"/>
      </rPr>
      <t>d</t>
    </r>
    <r>
      <rPr>
        <sz val="10"/>
        <rFont val="Arial"/>
        <family val="0"/>
      </rPr>
      <t>1</t>
    </r>
  </si>
  <si>
    <r>
      <t>d</t>
    </r>
    <r>
      <rPr>
        <sz val="10"/>
        <rFont val="Arial"/>
        <family val="0"/>
      </rPr>
      <t>1</t>
    </r>
  </si>
  <si>
    <t>deg</t>
  </si>
  <si>
    <r>
      <t>=(P0(</t>
    </r>
    <r>
      <rPr>
        <sz val="10"/>
        <rFont val="Symbol"/>
        <family val="1"/>
      </rPr>
      <t>d</t>
    </r>
    <r>
      <rPr>
        <sz val="10"/>
        <rFont val="Arial"/>
        <family val="0"/>
      </rPr>
      <t>0-</t>
    </r>
    <r>
      <rPr>
        <sz val="10"/>
        <rFont val="Symbol"/>
        <family val="1"/>
      </rPr>
      <t>d</t>
    </r>
    <r>
      <rPr>
        <sz val="10"/>
        <rFont val="Arial"/>
        <family val="0"/>
      </rPr>
      <t>2)+P1 *Cos (</t>
    </r>
    <r>
      <rPr>
        <sz val="10"/>
        <rFont val="Symbol"/>
        <family val="1"/>
      </rPr>
      <t>d</t>
    </r>
    <r>
      <rPr>
        <sz val="10"/>
        <rFont val="Arial"/>
        <family val="0"/>
      </rPr>
      <t>0)-P2* Cos(</t>
    </r>
    <r>
      <rPr>
        <sz val="10"/>
        <rFont val="Symbol"/>
        <family val="1"/>
      </rPr>
      <t>d</t>
    </r>
    <r>
      <rPr>
        <sz val="10"/>
        <rFont val="Arial"/>
        <family val="0"/>
      </rPr>
      <t>2))/(P1-P2)</t>
    </r>
  </si>
  <si>
    <t>Answer</t>
  </si>
  <si>
    <t>Top of page</t>
  </si>
  <si>
    <t xml:space="preserve">reduces  the maximum power transferable to 0.4 pu whereas before the fault this power was </t>
  </si>
  <si>
    <t>Equal area criterion of stability- Example 1</t>
  </si>
  <si>
    <t>Equal area criterion of stability-Example1</t>
  </si>
  <si>
    <t>Equal area criterion of stability-Example2</t>
  </si>
  <si>
    <t>Prob.12.2</t>
  </si>
  <si>
    <t xml:space="preserve"> during and after a fault on the interconnector are:</t>
  </si>
  <si>
    <t>Before the occurrence of the fault</t>
  </si>
  <si>
    <t>ohms per phase</t>
  </si>
  <si>
    <t>During the fault</t>
  </si>
  <si>
    <t>After clearance of the fault</t>
  </si>
  <si>
    <t>If the fault is cleared  after the generator rotor has advanced 80 electrical degrees from its</t>
  </si>
  <si>
    <t xml:space="preserve"> the fault causing instability.</t>
  </si>
  <si>
    <t>steady position before the fault , determine the maximum load aht could be carried without</t>
  </si>
  <si>
    <t>Base MVA</t>
  </si>
  <si>
    <t>Vb</t>
  </si>
  <si>
    <t>base voltage</t>
  </si>
  <si>
    <t>kV</t>
  </si>
  <si>
    <t>Ib</t>
  </si>
  <si>
    <t>base current</t>
  </si>
  <si>
    <t>100/(1.73*132)</t>
  </si>
  <si>
    <t>=</t>
  </si>
  <si>
    <t>kA</t>
  </si>
  <si>
    <t>Zb</t>
  </si>
  <si>
    <t>=Base kV*BasekV/Base MVA</t>
  </si>
  <si>
    <t>ohms</t>
  </si>
  <si>
    <t>Xb</t>
  </si>
  <si>
    <t>Xd</t>
  </si>
  <si>
    <t>Xa</t>
  </si>
  <si>
    <t>reactance before</t>
  </si>
  <si>
    <t>reactance during</t>
  </si>
  <si>
    <t>reactance after</t>
  </si>
  <si>
    <t>=1/Xd</t>
  </si>
  <si>
    <t>=1/Xa</t>
  </si>
  <si>
    <t>=1/Xb</t>
  </si>
  <si>
    <t>Unknown</t>
  </si>
  <si>
    <t>d1</t>
  </si>
  <si>
    <t>=Po*(ASIN(Po/Pm)-(3.1416-ASIN(Po/P2)))+P1*COS(ASIN(Po/Pm))+P2*COS(ASIN(Po/P2))</t>
  </si>
  <si>
    <t xml:space="preserve">In this equation ,Po is the only unknown .It is obtained by trial &amp; error.Selecting a value </t>
  </si>
  <si>
    <t>Po= .524 , we note that the R.H.S =.173645</t>
  </si>
  <si>
    <t>Therefore P0= .524 pu or 52.4 MW is the solution.</t>
  </si>
  <si>
    <t>Prob.12.3</t>
  </si>
  <si>
    <t>H= 7.5 MJ/MVA. The corresponding data for another generator B is 50 Hz, 120 MW,133.3</t>
  </si>
  <si>
    <t>MVA,3000RPM, 4.5 MJ/MVA</t>
  </si>
  <si>
    <t>( I ) If these two generators operate in parallel in a power station, calculate H for the</t>
  </si>
  <si>
    <t>equivalent generator on  a base of 100 MVA</t>
  </si>
  <si>
    <t>of generator , calculate H for the equivalent generator connected to an infinite busbar.</t>
  </si>
  <si>
    <t>MVAb</t>
  </si>
  <si>
    <t>MVAa</t>
  </si>
  <si>
    <t>MVA base</t>
  </si>
  <si>
    <t>Ha</t>
  </si>
  <si>
    <t>Hb</t>
  </si>
  <si>
    <t>MJ/MVA</t>
  </si>
  <si>
    <t>Sb</t>
  </si>
  <si>
    <t>Sbase</t>
  </si>
  <si>
    <t>Sa</t>
  </si>
  <si>
    <t>(I)</t>
  </si>
  <si>
    <t>(II)</t>
  </si>
  <si>
    <t>Equivalent H,</t>
  </si>
  <si>
    <t>He2 for the second power station=2*He1</t>
  </si>
  <si>
    <t>Inertia constant of two generators operating in parallel</t>
  </si>
  <si>
    <t>A generator A is rate at 50 Hz ,60 MW, 75 MVA, 1500 RPM , and has an inertia constant</t>
  </si>
  <si>
    <t xml:space="preserve">(ii) If the power station is connected to another power station which has two of each type </t>
  </si>
  <si>
    <t>He =(HaSa+HbSb)/Sbase</t>
  </si>
  <si>
    <t>He1  for the first power station =</t>
  </si>
  <si>
    <t>H for the equivalent generator connecte3d to an infinite busbar = He1*He2/(He1+He2)</t>
  </si>
  <si>
    <t xml:space="preserve">To determine the additional sudden load of an importing area without loss of </t>
  </si>
  <si>
    <t>transient stability.</t>
  </si>
  <si>
    <t>Prob.12.4</t>
  </si>
  <si>
    <t>system losing stability.</t>
  </si>
  <si>
    <t>Po</t>
  </si>
  <si>
    <r>
      <t>d</t>
    </r>
    <r>
      <rPr>
        <sz val="10"/>
        <rFont val="Arial"/>
        <family val="0"/>
      </rPr>
      <t xml:space="preserve">0       </t>
    </r>
    <r>
      <rPr>
        <sz val="10"/>
        <rFont val="Symbol"/>
        <family val="1"/>
      </rPr>
      <t>d</t>
    </r>
    <r>
      <rPr>
        <sz val="10"/>
        <rFont val="Arial"/>
        <family val="0"/>
      </rPr>
      <t>1</t>
    </r>
  </si>
  <si>
    <t>d2</t>
  </si>
  <si>
    <t>A1</t>
  </si>
  <si>
    <t>A2</t>
  </si>
  <si>
    <t>do</t>
  </si>
  <si>
    <r>
      <t>Area A1=(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1-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o)P1-  Pm sin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d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</t>
    </r>
  </si>
  <si>
    <r>
      <t xml:space="preserve">Area A2=  Pm sin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d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-(</t>
    </r>
    <r>
      <rPr>
        <sz val="10"/>
        <rFont val="Symbol"/>
        <family val="1"/>
      </rPr>
      <t>d</t>
    </r>
    <r>
      <rPr>
        <sz val="10"/>
        <rFont val="Arial"/>
        <family val="0"/>
      </rPr>
      <t>2-</t>
    </r>
    <r>
      <rPr>
        <sz val="10"/>
        <rFont val="Symbol"/>
        <family val="1"/>
      </rPr>
      <t>d</t>
    </r>
    <r>
      <rPr>
        <sz val="10"/>
        <rFont val="Arial"/>
        <family val="0"/>
      </rPr>
      <t>1)P1</t>
    </r>
  </si>
  <si>
    <r>
      <t xml:space="preserve">P1= Pm (cos </t>
    </r>
    <r>
      <rPr>
        <sz val="10"/>
        <rFont val="Symbol"/>
        <family val="1"/>
      </rPr>
      <t>d</t>
    </r>
    <r>
      <rPr>
        <sz val="10"/>
        <rFont val="Arial"/>
        <family val="0"/>
      </rPr>
      <t>o -cos</t>
    </r>
    <r>
      <rPr>
        <sz val="10"/>
        <rFont val="Symbol"/>
        <family val="1"/>
      </rPr>
      <t>d</t>
    </r>
    <r>
      <rPr>
        <sz val="10"/>
        <rFont val="Arial"/>
        <family val="0"/>
      </rPr>
      <t>2)/(</t>
    </r>
    <r>
      <rPr>
        <sz val="10"/>
        <rFont val="Symbol"/>
        <family val="1"/>
      </rPr>
      <t>d</t>
    </r>
    <r>
      <rPr>
        <sz val="10"/>
        <rFont val="Arial"/>
        <family val="0"/>
      </rPr>
      <t>2-</t>
    </r>
    <r>
      <rPr>
        <sz val="10"/>
        <rFont val="Symbol"/>
        <family val="1"/>
      </rPr>
      <t>d</t>
    </r>
    <r>
      <rPr>
        <sz val="10"/>
        <rFont val="Arial"/>
        <family val="0"/>
      </rPr>
      <t>o)</t>
    </r>
  </si>
  <si>
    <t>Equating the two areas we get</t>
  </si>
  <si>
    <t>MW</t>
  </si>
  <si>
    <r>
      <t>d</t>
    </r>
    <r>
      <rPr>
        <sz val="10"/>
        <rFont val="Arial"/>
        <family val="0"/>
      </rPr>
      <t>o</t>
    </r>
  </si>
  <si>
    <t>rad.</t>
  </si>
  <si>
    <r>
      <t>=3.1416-</t>
    </r>
    <r>
      <rPr>
        <sz val="10"/>
        <rFont val="Symbol"/>
        <family val="1"/>
      </rPr>
      <t>d</t>
    </r>
    <r>
      <rPr>
        <sz val="10"/>
        <rFont val="Arial"/>
        <family val="0"/>
      </rPr>
      <t>1</t>
    </r>
  </si>
  <si>
    <r>
      <t xml:space="preserve"> (cos </t>
    </r>
    <r>
      <rPr>
        <sz val="10"/>
        <rFont val="Symbol"/>
        <family val="1"/>
      </rPr>
      <t>d</t>
    </r>
    <r>
      <rPr>
        <sz val="10"/>
        <rFont val="Arial"/>
        <family val="0"/>
      </rPr>
      <t>o -cos</t>
    </r>
    <r>
      <rPr>
        <sz val="10"/>
        <rFont val="Symbol"/>
        <family val="1"/>
      </rPr>
      <t>d</t>
    </r>
    <r>
      <rPr>
        <sz val="10"/>
        <rFont val="Arial"/>
        <family val="0"/>
      </rPr>
      <t>2)/(</t>
    </r>
    <r>
      <rPr>
        <sz val="10"/>
        <rFont val="Symbol"/>
        <family val="1"/>
      </rPr>
      <t>d</t>
    </r>
    <r>
      <rPr>
        <sz val="10"/>
        <rFont val="Arial"/>
        <family val="0"/>
      </rPr>
      <t>2-</t>
    </r>
    <r>
      <rPr>
        <sz val="10"/>
        <rFont val="Symbol"/>
        <family val="1"/>
      </rPr>
      <t>d</t>
    </r>
    <r>
      <rPr>
        <sz val="10"/>
        <rFont val="Arial"/>
        <family val="0"/>
      </rPr>
      <t>o)</t>
    </r>
  </si>
  <si>
    <t xml:space="preserve">Therefore </t>
  </si>
  <si>
    <r>
      <t xml:space="preserve">cos </t>
    </r>
    <r>
      <rPr>
        <sz val="10"/>
        <rFont val="Symbol"/>
        <family val="1"/>
      </rPr>
      <t>d</t>
    </r>
    <r>
      <rPr>
        <sz val="10"/>
        <rFont val="Arial"/>
        <family val="0"/>
      </rPr>
      <t>o</t>
    </r>
  </si>
  <si>
    <r>
      <t xml:space="preserve">cos </t>
    </r>
    <r>
      <rPr>
        <sz val="10"/>
        <rFont val="Symbol"/>
        <family val="1"/>
      </rPr>
      <t>d</t>
    </r>
    <r>
      <rPr>
        <sz val="10"/>
        <rFont val="Arial"/>
        <family val="0"/>
      </rPr>
      <t>2</t>
    </r>
  </si>
  <si>
    <r>
      <t xml:space="preserve">cos </t>
    </r>
    <r>
      <rPr>
        <sz val="10"/>
        <rFont val="Symbol"/>
        <family val="1"/>
      </rPr>
      <t>d</t>
    </r>
    <r>
      <rPr>
        <sz val="10"/>
        <rFont val="Arial"/>
        <family val="0"/>
      </rPr>
      <t>1</t>
    </r>
  </si>
  <si>
    <t>Let</t>
  </si>
  <si>
    <r>
      <t>=(.949918+cos</t>
    </r>
    <r>
      <rPr>
        <sz val="10"/>
        <rFont val="Symbol"/>
        <family val="1"/>
      </rPr>
      <t xml:space="preserve"> d</t>
    </r>
    <r>
      <rPr>
        <sz val="10"/>
        <rFont val="Arial"/>
        <family val="0"/>
      </rPr>
      <t>1)/(2.82776-</t>
    </r>
    <r>
      <rPr>
        <sz val="10"/>
        <rFont val="Symbol"/>
        <family val="1"/>
      </rPr>
      <t>d</t>
    </r>
    <r>
      <rPr>
        <sz val="10"/>
        <rFont val="Arial"/>
        <family val="0"/>
      </rPr>
      <t>1)</t>
    </r>
  </si>
  <si>
    <t>We will solve this equation by trial &amp; error.</t>
  </si>
  <si>
    <t>Try</t>
  </si>
  <si>
    <r>
      <t>d</t>
    </r>
    <r>
      <rPr>
        <sz val="10"/>
        <rFont val="Arial"/>
        <family val="0"/>
      </rPr>
      <t>1=</t>
    </r>
  </si>
  <si>
    <t>.954 is the solution</t>
  </si>
  <si>
    <t>P1=</t>
  </si>
  <si>
    <t xml:space="preserve">area  criterion the additional area load that could be suddenly switched on without the </t>
  </si>
  <si>
    <t xml:space="preserve"> = asin(Po/Pm)</t>
  </si>
  <si>
    <t>LHS =</t>
  </si>
  <si>
    <t>RHS =</t>
  </si>
  <si>
    <r>
      <t xml:space="preserve">=(cos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o+cos </t>
    </r>
    <r>
      <rPr>
        <sz val="10"/>
        <rFont val="Symbol"/>
        <family val="1"/>
      </rPr>
      <t>d</t>
    </r>
    <r>
      <rPr>
        <sz val="10"/>
        <rFont val="Arial"/>
        <family val="0"/>
      </rPr>
      <t>1)/(3.1416-</t>
    </r>
    <r>
      <rPr>
        <sz val="10"/>
        <rFont val="Symbol"/>
        <family val="1"/>
      </rPr>
      <t>d</t>
    </r>
    <r>
      <rPr>
        <sz val="10"/>
        <rFont val="Arial"/>
        <family val="0"/>
      </rPr>
      <t>1-</t>
    </r>
    <r>
      <rPr>
        <sz val="10"/>
        <rFont val="Symbol"/>
        <family val="1"/>
      </rPr>
      <t>d</t>
    </r>
    <r>
      <rPr>
        <sz val="10"/>
        <rFont val="Arial"/>
        <family val="0"/>
      </rPr>
      <t>0)</t>
    </r>
  </si>
  <si>
    <t>of two parallel lines opens suddenly.</t>
  </si>
  <si>
    <t>Prob.12.5</t>
  </si>
  <si>
    <t>Consider the system shown below.</t>
  </si>
  <si>
    <t>Xd'</t>
  </si>
  <si>
    <t>B</t>
  </si>
  <si>
    <t>X1</t>
  </si>
  <si>
    <t>F</t>
  </si>
  <si>
    <t>X2</t>
  </si>
  <si>
    <t>X3</t>
  </si>
  <si>
    <t>Eg'</t>
  </si>
  <si>
    <t>E</t>
  </si>
  <si>
    <t>Infinite bus</t>
  </si>
  <si>
    <t>X1=</t>
  </si>
  <si>
    <t>X2=</t>
  </si>
  <si>
    <t>X3=</t>
  </si>
  <si>
    <t>Eg'=</t>
  </si>
  <si>
    <t>Generator</t>
  </si>
  <si>
    <t>Pe</t>
  </si>
  <si>
    <t>Pe'</t>
  </si>
  <si>
    <t>Pm=1.5</t>
  </si>
  <si>
    <r>
      <t xml:space="preserve">    d</t>
    </r>
    <r>
      <rPr>
        <sz val="10"/>
        <rFont val="Arial"/>
        <family val="0"/>
      </rPr>
      <t xml:space="preserve">1  </t>
    </r>
    <r>
      <rPr>
        <sz val="10"/>
        <rFont val="Symbol"/>
        <family val="1"/>
      </rPr>
      <t>d</t>
    </r>
    <r>
      <rPr>
        <sz val="10"/>
        <rFont val="Arial"/>
        <family val="0"/>
      </rPr>
      <t>2</t>
    </r>
  </si>
  <si>
    <t>X=</t>
  </si>
  <si>
    <t>X1*(X2+X3)/X1+X2+X3</t>
  </si>
  <si>
    <t>Eg'*E/(Xd'+X)</t>
  </si>
  <si>
    <t>E=</t>
  </si>
  <si>
    <t>Asin(Pm/Pe,max)</t>
  </si>
  <si>
    <t>At t=0 , B opens , and we have</t>
  </si>
  <si>
    <t>Eg'*E/(Xd'+X1)</t>
  </si>
  <si>
    <r>
      <t>d</t>
    </r>
    <r>
      <rPr>
        <sz val="10"/>
        <rFont val="Arial"/>
        <family val="0"/>
      </rPr>
      <t>2=</t>
    </r>
  </si>
  <si>
    <t>asin(Pm/Pe'max)</t>
  </si>
  <si>
    <r>
      <t>d</t>
    </r>
    <r>
      <rPr>
        <sz val="10"/>
        <rFont val="Arial"/>
        <family val="0"/>
      </rPr>
      <t>4=</t>
    </r>
  </si>
  <si>
    <t xml:space="preserve">deg. </t>
  </si>
  <si>
    <t>Xd' =</t>
  </si>
  <si>
    <t>Mechanical power input to generator = Pm =</t>
  </si>
  <si>
    <t>At t=0-, total reactance between the two sources is Xd' + X where,</t>
  </si>
  <si>
    <t>Pe,max =</t>
  </si>
  <si>
    <r>
      <t>Pe' = Pm when</t>
    </r>
    <r>
      <rPr>
        <sz val="10"/>
        <rFont val="Symbol"/>
        <family val="1"/>
      </rPr>
      <t xml:space="preserve"> d = d1 </t>
    </r>
  </si>
  <si>
    <r>
      <t>i.e. Pe,max Sin</t>
    </r>
    <r>
      <rPr>
        <sz val="10"/>
        <rFont val="Symbol"/>
        <family val="1"/>
      </rPr>
      <t>d</t>
    </r>
    <r>
      <rPr>
        <sz val="10"/>
        <rFont val="Arial"/>
        <family val="0"/>
      </rPr>
      <t>1= Pm , or</t>
    </r>
  </si>
  <si>
    <t>Pe',max =</t>
  </si>
  <si>
    <r>
      <t>Pm = Pe'max Sin</t>
    </r>
    <r>
      <rPr>
        <sz val="10"/>
        <rFont val="Symbol"/>
        <family val="1"/>
      </rPr>
      <t xml:space="preserve"> d</t>
    </r>
    <r>
      <rPr>
        <sz val="10"/>
        <rFont val="Arial"/>
        <family val="0"/>
      </rPr>
      <t>2. Therefore,</t>
    </r>
  </si>
  <si>
    <t>To use the equal area criterion when the circuit breaker at one end of one</t>
  </si>
  <si>
    <t>parallel lines opens at one end</t>
  </si>
  <si>
    <t xml:space="preserve">To predict the stability /instability of the system of Prob.12.5 when one of two </t>
  </si>
  <si>
    <t>Prob.12.6</t>
  </si>
  <si>
    <t xml:space="preserve">Consider Prob.12.5 and predict whether thee system will be stable or unstable .If the </t>
  </si>
  <si>
    <r>
      <t>d</t>
    </r>
    <r>
      <rPr>
        <sz val="10"/>
        <rFont val="Arial"/>
        <family val="0"/>
      </rPr>
      <t>4</t>
    </r>
  </si>
  <si>
    <t>rad</t>
  </si>
  <si>
    <r>
      <t>In the interval</t>
    </r>
    <r>
      <rPr>
        <sz val="10"/>
        <rFont val="Symbol"/>
        <family val="1"/>
      </rPr>
      <t xml:space="preserve"> d</t>
    </r>
    <r>
      <rPr>
        <sz val="10"/>
        <rFont val="Arial"/>
        <family val="0"/>
      </rPr>
      <t xml:space="preserve">1 to </t>
    </r>
    <r>
      <rPr>
        <sz val="10"/>
        <rFont val="Symbol"/>
        <family val="1"/>
      </rPr>
      <t>d</t>
    </r>
    <r>
      <rPr>
        <sz val="10"/>
        <rFont val="Arial"/>
        <family val="0"/>
      </rPr>
      <t>2 , Pm&gt; Pe, and the rotor is accelerating</t>
    </r>
  </si>
  <si>
    <t>Area A1=</t>
  </si>
  <si>
    <r>
      <t>(Pm- Pe'max Sin</t>
    </r>
    <r>
      <rPr>
        <sz val="10"/>
        <rFont val="Symbol"/>
        <family val="1"/>
      </rPr>
      <t>d</t>
    </r>
    <r>
      <rPr>
        <sz val="10"/>
        <rFont val="Arial"/>
        <family val="0"/>
      </rPr>
      <t>)d</t>
    </r>
    <r>
      <rPr>
        <sz val="10"/>
        <rFont val="Symbol"/>
        <family val="1"/>
      </rPr>
      <t xml:space="preserve"> d</t>
    </r>
  </si>
  <si>
    <r>
      <t>Pm(</t>
    </r>
    <r>
      <rPr>
        <sz val="10"/>
        <rFont val="Symbol"/>
        <family val="1"/>
      </rPr>
      <t xml:space="preserve"> d</t>
    </r>
    <r>
      <rPr>
        <sz val="10"/>
        <rFont val="Arial"/>
        <family val="0"/>
      </rPr>
      <t xml:space="preserve">2-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1) + Pe'max(cos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2 -Cos </t>
    </r>
    <r>
      <rPr>
        <sz val="10"/>
        <rFont val="Symbol"/>
        <family val="1"/>
      </rPr>
      <t>d</t>
    </r>
    <r>
      <rPr>
        <sz val="10"/>
        <rFont val="Arial"/>
        <family val="0"/>
      </rPr>
      <t>1)</t>
    </r>
  </si>
  <si>
    <r>
      <t xml:space="preserve">The system will be stable when there is enough area A2 in the interval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2 &lt;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&lt; </t>
    </r>
    <r>
      <rPr>
        <sz val="10"/>
        <rFont val="Symbol"/>
        <family val="1"/>
      </rPr>
      <t>d</t>
    </r>
    <r>
      <rPr>
        <sz val="10"/>
        <rFont val="Arial"/>
        <family val="0"/>
      </rPr>
      <t>4</t>
    </r>
  </si>
  <si>
    <t>to offset the acceleration.</t>
  </si>
  <si>
    <t>A2max =</t>
  </si>
  <si>
    <r>
      <t>-Pm(</t>
    </r>
    <r>
      <rPr>
        <sz val="10"/>
        <rFont val="Symbol"/>
        <family val="1"/>
      </rPr>
      <t xml:space="preserve"> d</t>
    </r>
    <r>
      <rPr>
        <sz val="10"/>
        <rFont val="Arial"/>
        <family val="0"/>
      </rPr>
      <t xml:space="preserve">4-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2) - Pe'max(cos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4 -Cos </t>
    </r>
    <r>
      <rPr>
        <sz val="10"/>
        <rFont val="Symbol"/>
        <family val="1"/>
      </rPr>
      <t>d</t>
    </r>
    <r>
      <rPr>
        <sz val="10"/>
        <rFont val="Arial"/>
        <family val="0"/>
      </rPr>
      <t>2)</t>
    </r>
  </si>
  <si>
    <r>
      <t xml:space="preserve">Since A2max  &gt; A1 , the rotor will not swing so far as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4 and the system is stable. The </t>
    </r>
  </si>
  <si>
    <t>rotor will stop when A2=A1. Therefore,</t>
  </si>
  <si>
    <r>
      <t>d</t>
    </r>
    <r>
      <rPr>
        <sz val="10"/>
        <rFont val="Arial"/>
        <family val="0"/>
      </rPr>
      <t>3</t>
    </r>
  </si>
  <si>
    <t>or</t>
  </si>
  <si>
    <t xml:space="preserve">which gives </t>
  </si>
  <si>
    <r>
      <t>-Pe'max (cos d3- cos d2)  -Pm(</t>
    </r>
    <r>
      <rPr>
        <sz val="10"/>
        <rFont val="Symbol"/>
        <family val="1"/>
      </rPr>
      <t>d</t>
    </r>
    <r>
      <rPr>
        <sz val="10"/>
        <rFont val="Arial"/>
        <family val="2"/>
      </rPr>
      <t>3-</t>
    </r>
    <r>
      <rPr>
        <sz val="10"/>
        <rFont val="Symbol"/>
        <family val="1"/>
      </rPr>
      <t>d</t>
    </r>
    <r>
      <rPr>
        <sz val="10"/>
        <rFont val="Arial"/>
        <family val="2"/>
      </rPr>
      <t>2)=.0773</t>
    </r>
  </si>
  <si>
    <t>or,</t>
  </si>
  <si>
    <r>
      <t xml:space="preserve">1.5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3 + 2 Cos </t>
    </r>
    <r>
      <rPr>
        <sz val="10"/>
        <rFont val="Symbol"/>
        <family val="1"/>
      </rPr>
      <t>d</t>
    </r>
    <r>
      <rPr>
        <sz val="10"/>
        <rFont val="Arial"/>
        <family val="0"/>
      </rPr>
      <t>3 = 2.518</t>
    </r>
  </si>
  <si>
    <t>Use iterative method to solve this non-linear equation.</t>
  </si>
  <si>
    <r>
      <t xml:space="preserve">1.5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3 + 2 Cos </t>
    </r>
    <r>
      <rPr>
        <sz val="10"/>
        <rFont val="Symbol"/>
        <family val="1"/>
      </rPr>
      <t>d</t>
    </r>
    <r>
      <rPr>
        <sz val="10"/>
        <rFont val="Arial"/>
        <family val="0"/>
      </rPr>
      <t>3=</t>
    </r>
  </si>
  <si>
    <r>
      <t>d</t>
    </r>
    <r>
      <rPr>
        <sz val="10"/>
        <rFont val="Arial"/>
        <family val="0"/>
      </rPr>
      <t>3=</t>
    </r>
  </si>
  <si>
    <t>Therefore solution is :</t>
  </si>
  <si>
    <t>1.218 rad</t>
  </si>
  <si>
    <t>deg.</t>
  </si>
  <si>
    <r>
      <t xml:space="preserve">(Pm  - Pe') d </t>
    </r>
    <r>
      <rPr>
        <sz val="10"/>
        <rFont val="Symbol"/>
        <family val="1"/>
      </rPr>
      <t>d</t>
    </r>
  </si>
  <si>
    <r>
      <t xml:space="preserve">(-Pm + Pe') d </t>
    </r>
    <r>
      <rPr>
        <sz val="10"/>
        <rFont val="Symbol"/>
        <family val="1"/>
      </rPr>
      <t>d</t>
    </r>
  </si>
  <si>
    <r>
      <t>(-Pm + Pe'max Sin</t>
    </r>
    <r>
      <rPr>
        <sz val="10"/>
        <rFont val="Symbol"/>
        <family val="1"/>
      </rPr>
      <t>d</t>
    </r>
    <r>
      <rPr>
        <sz val="10"/>
        <rFont val="Arial"/>
        <family val="0"/>
      </rPr>
      <t>)d</t>
    </r>
    <r>
      <rPr>
        <sz val="10"/>
        <rFont val="Symbol"/>
        <family val="1"/>
      </rPr>
      <t xml:space="preserve"> d</t>
    </r>
  </si>
  <si>
    <t xml:space="preserve">To predict the stability /instability of the system of Prob.12.5 when fault occurs </t>
  </si>
  <si>
    <t>at the midpoint of  one of two parallel lines.</t>
  </si>
  <si>
    <t>Prob.12.7</t>
  </si>
  <si>
    <t>Suppose a balanced three-phase fault occurs at F  in the power system of Prob.12.5.</t>
  </si>
  <si>
    <t>(a) If the fault is not removed , will the generator be stable?</t>
  </si>
  <si>
    <t>V</t>
  </si>
  <si>
    <t>This can be reduced to :</t>
  </si>
  <si>
    <t>V=</t>
  </si>
  <si>
    <t>a</t>
  </si>
  <si>
    <t>b</t>
  </si>
  <si>
    <t>The Thevenin equivalent  of the circuit across a-b is:</t>
  </si>
  <si>
    <t>a       X4</t>
  </si>
  <si>
    <t>X4=X1*X2/(X1+X2)=</t>
  </si>
  <si>
    <t>Eth</t>
  </si>
  <si>
    <t>Eth=V*X2/(X1+X2)=</t>
  </si>
  <si>
    <r>
      <t>Under faulted condition, Pe" = Pe"max Sin</t>
    </r>
    <r>
      <rPr>
        <sz val="10"/>
        <rFont val="Symbol"/>
        <family val="1"/>
      </rPr>
      <t>d</t>
    </r>
  </si>
  <si>
    <t>Stability is impossible ,since Pe"max(=1.2) is less than Pm(=1.5),preventing even steady-state stability.</t>
  </si>
  <si>
    <r>
      <t>(a)</t>
    </r>
    <r>
      <rPr>
        <sz val="10"/>
        <rFont val="Arial"/>
        <family val="0"/>
      </rPr>
      <t xml:space="preserve"> With the fault ,the system becomes</t>
    </r>
  </si>
  <si>
    <t>(b)</t>
  </si>
  <si>
    <r>
      <t>d</t>
    </r>
    <r>
      <rPr>
        <sz val="10"/>
        <rFont val="Arial"/>
        <family val="0"/>
      </rPr>
      <t xml:space="preserve">c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3 </t>
    </r>
    <r>
      <rPr>
        <sz val="10"/>
        <rFont val="Symbol"/>
        <family val="1"/>
      </rPr>
      <t>d</t>
    </r>
    <r>
      <rPr>
        <sz val="10"/>
        <rFont val="Arial"/>
        <family val="0"/>
      </rPr>
      <t>4</t>
    </r>
  </si>
  <si>
    <t>Pe"</t>
  </si>
  <si>
    <t>Pre-fault</t>
  </si>
  <si>
    <t>Post-fault</t>
  </si>
  <si>
    <t>Faulted</t>
  </si>
  <si>
    <r>
      <t>d</t>
    </r>
    <r>
      <rPr>
        <sz val="10"/>
        <rFont val="Arial"/>
        <family val="0"/>
      </rPr>
      <t>c</t>
    </r>
  </si>
  <si>
    <t>Maximum available decelerating area is :</t>
  </si>
  <si>
    <t>Since A2max &gt; A1,system is stable.</t>
  </si>
  <si>
    <r>
      <t xml:space="preserve">To solve for </t>
    </r>
    <r>
      <rPr>
        <sz val="10"/>
        <rFont val="Symbol"/>
        <family val="1"/>
      </rPr>
      <t>d</t>
    </r>
    <r>
      <rPr>
        <sz val="10"/>
        <rFont val="Arial"/>
        <family val="0"/>
      </rPr>
      <t>3,</t>
    </r>
  </si>
  <si>
    <t>This non-linear eq. Is solved below:</t>
  </si>
  <si>
    <r>
      <t>-Pe'max(cos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3-Cos </t>
    </r>
    <r>
      <rPr>
        <sz val="10"/>
        <rFont val="Symbol"/>
        <family val="1"/>
      </rPr>
      <t>d</t>
    </r>
    <r>
      <rPr>
        <sz val="10"/>
        <rFont val="Arial"/>
        <family val="0"/>
      </rPr>
      <t>c)-Pm(</t>
    </r>
    <r>
      <rPr>
        <sz val="10"/>
        <rFont val="Symbol"/>
        <family val="1"/>
      </rPr>
      <t>d</t>
    </r>
    <r>
      <rPr>
        <sz val="10"/>
        <rFont val="Arial"/>
        <family val="0"/>
      </rPr>
      <t>3-</t>
    </r>
    <r>
      <rPr>
        <sz val="10"/>
        <rFont val="Symbol"/>
        <family val="1"/>
      </rPr>
      <t>d</t>
    </r>
    <r>
      <rPr>
        <sz val="10"/>
        <rFont val="Arial"/>
        <family val="0"/>
      </rPr>
      <t>c)=A1</t>
    </r>
  </si>
  <si>
    <r>
      <t xml:space="preserve">1.5 </t>
    </r>
    <r>
      <rPr>
        <sz val="10"/>
        <rFont val="Symbol"/>
        <family val="1"/>
      </rPr>
      <t>d</t>
    </r>
    <r>
      <rPr>
        <sz val="10"/>
        <rFont val="Arial"/>
        <family val="0"/>
      </rPr>
      <t>3+ 2*cos</t>
    </r>
    <r>
      <rPr>
        <sz val="10"/>
        <rFont val="Symbol"/>
        <family val="1"/>
      </rPr>
      <t>d</t>
    </r>
    <r>
      <rPr>
        <sz val="10"/>
        <rFont val="Arial"/>
        <family val="0"/>
      </rPr>
      <t>3=-A1+Pe'maxCos</t>
    </r>
    <r>
      <rPr>
        <sz val="10"/>
        <rFont val="Symbol"/>
        <family val="1"/>
      </rPr>
      <t>d</t>
    </r>
    <r>
      <rPr>
        <sz val="10"/>
        <rFont val="Arial"/>
        <family val="0"/>
      </rPr>
      <t>c=</t>
    </r>
  </si>
  <si>
    <t>1.5d3+2*Cosd3=</t>
  </si>
  <si>
    <r>
      <t xml:space="preserve">1.5 </t>
    </r>
    <r>
      <rPr>
        <sz val="10"/>
        <rFont val="Symbol"/>
        <family val="1"/>
      </rPr>
      <t>d</t>
    </r>
    <r>
      <rPr>
        <sz val="10"/>
        <rFont val="Arial"/>
        <family val="0"/>
      </rPr>
      <t>3+ 2*cos</t>
    </r>
    <r>
      <rPr>
        <sz val="10"/>
        <rFont val="Symbol"/>
        <family val="1"/>
      </rPr>
      <t>d</t>
    </r>
    <r>
      <rPr>
        <sz val="10"/>
        <rFont val="Arial"/>
        <family val="0"/>
      </rPr>
      <t>3=2.225</t>
    </r>
  </si>
  <si>
    <t>The solution is :</t>
  </si>
  <si>
    <t>Pe''max = Eg'Eth/(Xd'+X4)</t>
  </si>
  <si>
    <t>Pemax =</t>
  </si>
  <si>
    <t>Pe'max =</t>
  </si>
  <si>
    <t>Pe"max =</t>
  </si>
  <si>
    <r>
      <t xml:space="preserve">If the fault is cleared at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c = </t>
    </r>
  </si>
  <si>
    <t>Pm =</t>
  </si>
  <si>
    <r>
      <t>A1= (Pm-Pe") d</t>
    </r>
    <r>
      <rPr>
        <sz val="10"/>
        <rFont val="Symbol"/>
        <family val="1"/>
      </rPr>
      <t>d=</t>
    </r>
    <r>
      <rPr>
        <sz val="10"/>
        <rFont val="Arial"/>
        <family val="2"/>
      </rPr>
      <t xml:space="preserve"> Pm(</t>
    </r>
    <r>
      <rPr>
        <sz val="10"/>
        <rFont val="Symbol"/>
        <family val="1"/>
      </rPr>
      <t>d</t>
    </r>
    <r>
      <rPr>
        <sz val="10"/>
        <rFont val="Arial"/>
        <family val="2"/>
      </rPr>
      <t>c-</t>
    </r>
    <r>
      <rPr>
        <sz val="10"/>
        <rFont val="Symbol"/>
        <family val="1"/>
      </rPr>
      <t>d</t>
    </r>
    <r>
      <rPr>
        <sz val="10"/>
        <rFont val="Arial"/>
        <family val="2"/>
      </rPr>
      <t>1)+ Pe"max(Cos</t>
    </r>
    <r>
      <rPr>
        <sz val="10"/>
        <rFont val="Symbol"/>
        <family val="1"/>
      </rPr>
      <t>d</t>
    </r>
    <r>
      <rPr>
        <sz val="10"/>
        <rFont val="Arial"/>
        <family val="2"/>
      </rPr>
      <t>c-Cos</t>
    </r>
    <r>
      <rPr>
        <sz val="10"/>
        <rFont val="Symbol"/>
        <family val="1"/>
      </rPr>
      <t>d</t>
    </r>
    <r>
      <rPr>
        <sz val="10"/>
        <rFont val="Arial"/>
        <family val="2"/>
      </rPr>
      <t>1)=</t>
    </r>
  </si>
  <si>
    <r>
      <t>A2max= (Pe'maxSin</t>
    </r>
    <r>
      <rPr>
        <sz val="10"/>
        <rFont val="Symbol"/>
        <family val="1"/>
      </rPr>
      <t xml:space="preserve">d </t>
    </r>
    <r>
      <rPr>
        <sz val="10"/>
        <rFont val="Arial"/>
        <family val="0"/>
      </rPr>
      <t>- Pm) d</t>
    </r>
    <r>
      <rPr>
        <sz val="10"/>
        <rFont val="Symbol"/>
        <family val="1"/>
      </rPr>
      <t>d =</t>
    </r>
    <r>
      <rPr>
        <sz val="10"/>
        <rFont val="Arial"/>
        <family val="2"/>
      </rPr>
      <t xml:space="preserve"> -Pe'max*(Cos</t>
    </r>
    <r>
      <rPr>
        <sz val="10"/>
        <rFont val="Symbol"/>
        <family val="1"/>
      </rPr>
      <t>d</t>
    </r>
    <r>
      <rPr>
        <sz val="10"/>
        <rFont val="Arial"/>
        <family val="2"/>
      </rPr>
      <t>4-cos</t>
    </r>
    <r>
      <rPr>
        <sz val="10"/>
        <rFont val="Symbol"/>
        <family val="1"/>
      </rPr>
      <t>d</t>
    </r>
    <r>
      <rPr>
        <sz val="10"/>
        <rFont val="Arial"/>
        <family val="2"/>
      </rPr>
      <t>c)-Pm (</t>
    </r>
    <r>
      <rPr>
        <sz val="10"/>
        <rFont val="Symbol"/>
        <family val="1"/>
      </rPr>
      <t>d</t>
    </r>
    <r>
      <rPr>
        <sz val="10"/>
        <rFont val="Arial"/>
        <family val="2"/>
      </rPr>
      <t>c-</t>
    </r>
    <r>
      <rPr>
        <sz val="10"/>
        <rFont val="Symbol"/>
        <family val="1"/>
      </rPr>
      <t>d</t>
    </r>
    <r>
      <rPr>
        <sz val="10"/>
        <rFont val="Arial"/>
        <family val="2"/>
      </rPr>
      <t>c)=</t>
    </r>
  </si>
  <si>
    <r>
      <t>(Pe' - Pm)d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= A1</t>
    </r>
  </si>
  <si>
    <r>
      <t xml:space="preserve">    d</t>
    </r>
    <r>
      <rPr>
        <sz val="10"/>
        <color indexed="10"/>
        <rFont val="Arial"/>
        <family val="0"/>
      </rPr>
      <t xml:space="preserve">1  </t>
    </r>
    <r>
      <rPr>
        <sz val="10"/>
        <color indexed="10"/>
        <rFont val="Symbol"/>
        <family val="1"/>
      </rPr>
      <t>d</t>
    </r>
    <r>
      <rPr>
        <sz val="10"/>
        <color indexed="10"/>
        <rFont val="Arial"/>
        <family val="0"/>
      </rPr>
      <t>2</t>
    </r>
  </si>
  <si>
    <r>
      <t>d</t>
    </r>
    <r>
      <rPr>
        <sz val="10"/>
        <color indexed="10"/>
        <rFont val="Arial"/>
        <family val="0"/>
      </rPr>
      <t xml:space="preserve">3    </t>
    </r>
    <r>
      <rPr>
        <sz val="10"/>
        <color indexed="10"/>
        <rFont val="Symbol"/>
        <family val="1"/>
      </rPr>
      <t>d</t>
    </r>
    <r>
      <rPr>
        <sz val="10"/>
        <color indexed="10"/>
        <rFont val="Arial"/>
        <family val="0"/>
      </rPr>
      <t>4</t>
    </r>
  </si>
  <si>
    <t xml:space="preserve"> system is stable, evaluate d3</t>
  </si>
  <si>
    <t xml:space="preserve">(b) If the fault is cleared by opening the breaker  B at  dc = 60 deg; will the system be </t>
  </si>
  <si>
    <t>stable?. If so, calculate d 3.</t>
  </si>
  <si>
    <t xml:space="preserve">The transfer reactances between a generator and an infinite busbar operating at 132 kV , </t>
  </si>
  <si>
    <r>
      <t>d</t>
    </r>
    <r>
      <rPr>
        <sz val="10"/>
        <rFont val="Arial"/>
        <family val="0"/>
      </rPr>
      <t>4=deg.</t>
    </r>
  </si>
  <si>
    <t>=rad</t>
  </si>
  <si>
    <t xml:space="preserve">An importing power area has a total demand of 25 MW from an infinite busbar via an </t>
  </si>
  <si>
    <t>interconnector. The steady-state power limit is 80 MW. Estimate using the equal -</t>
  </si>
  <si>
    <r>
      <t>or, Sin</t>
    </r>
    <r>
      <rPr>
        <sz val="10"/>
        <rFont val="Symbol"/>
        <family val="1"/>
      </rPr>
      <t>d</t>
    </r>
    <r>
      <rPr>
        <sz val="10"/>
        <rFont val="Arial"/>
        <family val="0"/>
      </rPr>
      <t>1=</t>
    </r>
  </si>
  <si>
    <r>
      <t>Sin</t>
    </r>
    <r>
      <rPr>
        <sz val="10"/>
        <rFont val="Symbol"/>
        <family val="1"/>
      </rPr>
      <t>d</t>
    </r>
    <r>
      <rPr>
        <sz val="10"/>
        <rFont val="Arial"/>
        <family val="0"/>
      </rPr>
      <t>1=</t>
    </r>
  </si>
  <si>
    <r>
      <t>= Pm sin</t>
    </r>
    <r>
      <rPr>
        <sz val="10"/>
        <rFont val="Symbol"/>
        <family val="1"/>
      </rPr>
      <t>d</t>
    </r>
    <r>
      <rPr>
        <sz val="10"/>
        <rFont val="Arial"/>
        <family val="0"/>
      </rPr>
      <t>1</t>
    </r>
  </si>
  <si>
    <t>Suppose the system is operating in equilibrium at d1, when the breaker b inadvertently,</t>
  </si>
  <si>
    <t>switching the operating point to the power angle curve Pe' below. Evaluate d1, d2 and d4.</t>
  </si>
  <si>
    <r>
      <t>(Pe'- Pm )d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= .0773</t>
    </r>
  </si>
  <si>
    <r>
      <t xml:space="preserve">(Pe'max Sin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-Pm )d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= .0773</t>
    </r>
  </si>
  <si>
    <t>WEBSITE</t>
  </si>
  <si>
    <t>takes you to the start page after you have read this Chapter.</t>
  </si>
  <si>
    <t>Start page has links to other Chapters.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</si>
</sst>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9"/>
      <color indexed="2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12"/>
      <color indexed="16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NumberFormat="1" applyAlignment="1">
      <alignment/>
    </xf>
    <xf numFmtId="0" fontId="4" fillId="0" borderId="0" xfId="53" applyAlignment="1" applyProtection="1">
      <alignment/>
      <protection/>
    </xf>
    <xf numFmtId="0" fontId="4" fillId="0" borderId="0" xfId="53" applyAlignment="1" applyProtection="1">
      <alignment horizontal="center"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32</xdr:row>
      <xdr:rowOff>95250</xdr:rowOff>
    </xdr:from>
    <xdr:to>
      <xdr:col>2</xdr:col>
      <xdr:colOff>600075</xdr:colOff>
      <xdr:row>42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1819275" y="5534025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42</xdr:row>
      <xdr:rowOff>142875</xdr:rowOff>
    </xdr:from>
    <xdr:to>
      <xdr:col>7</xdr:col>
      <xdr:colOff>180975</xdr:colOff>
      <xdr:row>42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819275" y="72009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85725</xdr:rowOff>
    </xdr:from>
    <xdr:to>
      <xdr:col>5</xdr:col>
      <xdr:colOff>581025</xdr:colOff>
      <xdr:row>42</xdr:row>
      <xdr:rowOff>133350</xdr:rowOff>
    </xdr:to>
    <xdr:sp>
      <xdr:nvSpPr>
        <xdr:cNvPr id="3" name="Freeform 3"/>
        <xdr:cNvSpPr>
          <a:spLocks/>
        </xdr:cNvSpPr>
      </xdr:nvSpPr>
      <xdr:spPr>
        <a:xfrm>
          <a:off x="1828800" y="5686425"/>
          <a:ext cx="1800225" cy="1504950"/>
        </a:xfrm>
        <a:custGeom>
          <a:pathLst>
            <a:path h="158" w="189">
              <a:moveTo>
                <a:pt x="0" y="158"/>
              </a:moveTo>
              <a:cubicBezTo>
                <a:pt x="3" y="149"/>
                <a:pt x="4" y="139"/>
                <a:pt x="6" y="130"/>
              </a:cubicBezTo>
              <a:cubicBezTo>
                <a:pt x="7" y="126"/>
                <a:pt x="10" y="118"/>
                <a:pt x="10" y="118"/>
              </a:cubicBezTo>
              <a:cubicBezTo>
                <a:pt x="11" y="108"/>
                <a:pt x="12" y="95"/>
                <a:pt x="17" y="86"/>
              </a:cubicBezTo>
              <a:cubicBezTo>
                <a:pt x="21" y="64"/>
                <a:pt x="42" y="21"/>
                <a:pt x="62" y="8"/>
              </a:cubicBezTo>
              <a:cubicBezTo>
                <a:pt x="65" y="3"/>
                <a:pt x="67" y="3"/>
                <a:pt x="73" y="1"/>
              </a:cubicBezTo>
              <a:cubicBezTo>
                <a:pt x="74" y="1"/>
                <a:pt x="76" y="0"/>
                <a:pt x="76" y="0"/>
              </a:cubicBezTo>
              <a:cubicBezTo>
                <a:pt x="80" y="0"/>
                <a:pt x="88" y="0"/>
                <a:pt x="92" y="3"/>
              </a:cubicBezTo>
              <a:cubicBezTo>
                <a:pt x="95" y="5"/>
                <a:pt x="101" y="9"/>
                <a:pt x="101" y="9"/>
              </a:cubicBezTo>
              <a:cubicBezTo>
                <a:pt x="107" y="18"/>
                <a:pt x="116" y="26"/>
                <a:pt x="122" y="36"/>
              </a:cubicBezTo>
              <a:cubicBezTo>
                <a:pt x="126" y="53"/>
                <a:pt x="141" y="69"/>
                <a:pt x="149" y="85"/>
              </a:cubicBezTo>
              <a:cubicBezTo>
                <a:pt x="152" y="104"/>
                <a:pt x="167" y="126"/>
                <a:pt x="178" y="142"/>
              </a:cubicBezTo>
              <a:cubicBezTo>
                <a:pt x="180" y="145"/>
                <a:pt x="186" y="158"/>
                <a:pt x="189" y="15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35</xdr:row>
      <xdr:rowOff>142875</xdr:rowOff>
    </xdr:from>
    <xdr:to>
      <xdr:col>5</xdr:col>
      <xdr:colOff>542925</xdr:colOff>
      <xdr:row>42</xdr:row>
      <xdr:rowOff>152400</xdr:rowOff>
    </xdr:to>
    <xdr:sp>
      <xdr:nvSpPr>
        <xdr:cNvPr id="4" name="Freeform 4"/>
        <xdr:cNvSpPr>
          <a:spLocks/>
        </xdr:cNvSpPr>
      </xdr:nvSpPr>
      <xdr:spPr>
        <a:xfrm>
          <a:off x="1809750" y="6067425"/>
          <a:ext cx="1781175" cy="1143000"/>
        </a:xfrm>
        <a:custGeom>
          <a:pathLst>
            <a:path h="120" w="187">
              <a:moveTo>
                <a:pt x="0" y="120"/>
              </a:moveTo>
              <a:cubicBezTo>
                <a:pt x="10" y="104"/>
                <a:pt x="13" y="82"/>
                <a:pt x="19" y="65"/>
              </a:cubicBezTo>
              <a:cubicBezTo>
                <a:pt x="21" y="53"/>
                <a:pt x="18" y="65"/>
                <a:pt x="26" y="53"/>
              </a:cubicBezTo>
              <a:cubicBezTo>
                <a:pt x="30" y="48"/>
                <a:pt x="27" y="47"/>
                <a:pt x="29" y="41"/>
              </a:cubicBezTo>
              <a:cubicBezTo>
                <a:pt x="37" y="21"/>
                <a:pt x="52" y="2"/>
                <a:pt x="74" y="0"/>
              </a:cubicBezTo>
              <a:cubicBezTo>
                <a:pt x="93" y="5"/>
                <a:pt x="98" y="18"/>
                <a:pt x="113" y="28"/>
              </a:cubicBezTo>
              <a:cubicBezTo>
                <a:pt x="119" y="37"/>
                <a:pt x="127" y="47"/>
                <a:pt x="135" y="55"/>
              </a:cubicBezTo>
              <a:cubicBezTo>
                <a:pt x="139" y="66"/>
                <a:pt x="163" y="92"/>
                <a:pt x="174" y="99"/>
              </a:cubicBezTo>
              <a:cubicBezTo>
                <a:pt x="178" y="105"/>
                <a:pt x="182" y="113"/>
                <a:pt x="187" y="1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76200</xdr:rowOff>
    </xdr:from>
    <xdr:to>
      <xdr:col>5</xdr:col>
      <xdr:colOff>561975</xdr:colOff>
      <xdr:row>42</xdr:row>
      <xdr:rowOff>152400</xdr:rowOff>
    </xdr:to>
    <xdr:sp>
      <xdr:nvSpPr>
        <xdr:cNvPr id="5" name="Freeform 7"/>
        <xdr:cNvSpPr>
          <a:spLocks/>
        </xdr:cNvSpPr>
      </xdr:nvSpPr>
      <xdr:spPr>
        <a:xfrm>
          <a:off x="1838325" y="6324600"/>
          <a:ext cx="1771650" cy="885825"/>
        </a:xfrm>
        <a:custGeom>
          <a:pathLst>
            <a:path h="93" w="186">
              <a:moveTo>
                <a:pt x="0" y="92"/>
              </a:moveTo>
              <a:cubicBezTo>
                <a:pt x="7" y="77"/>
                <a:pt x="16" y="64"/>
                <a:pt x="26" y="51"/>
              </a:cubicBezTo>
              <a:cubicBezTo>
                <a:pt x="30" y="39"/>
                <a:pt x="50" y="4"/>
                <a:pt x="62" y="0"/>
              </a:cubicBezTo>
              <a:cubicBezTo>
                <a:pt x="73" y="1"/>
                <a:pt x="77" y="5"/>
                <a:pt x="87" y="8"/>
              </a:cubicBezTo>
              <a:cubicBezTo>
                <a:pt x="91" y="12"/>
                <a:pt x="97" y="15"/>
                <a:pt x="102" y="18"/>
              </a:cubicBezTo>
              <a:cubicBezTo>
                <a:pt x="105" y="20"/>
                <a:pt x="112" y="24"/>
                <a:pt x="112" y="24"/>
              </a:cubicBezTo>
              <a:cubicBezTo>
                <a:pt x="117" y="31"/>
                <a:pt x="124" y="34"/>
                <a:pt x="131" y="39"/>
              </a:cubicBezTo>
              <a:cubicBezTo>
                <a:pt x="143" y="48"/>
                <a:pt x="155" y="64"/>
                <a:pt x="163" y="76"/>
              </a:cubicBezTo>
              <a:cubicBezTo>
                <a:pt x="168" y="84"/>
                <a:pt x="180" y="87"/>
                <a:pt x="186" y="9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5</xdr:col>
      <xdr:colOff>247650</xdr:colOff>
      <xdr:row>37</xdr:row>
      <xdr:rowOff>0</xdr:rowOff>
    </xdr:to>
    <xdr:sp>
      <xdr:nvSpPr>
        <xdr:cNvPr id="6" name="Line 8"/>
        <xdr:cNvSpPr>
          <a:spLocks/>
        </xdr:cNvSpPr>
      </xdr:nvSpPr>
      <xdr:spPr>
        <a:xfrm>
          <a:off x="1828800" y="62484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37</xdr:row>
      <xdr:rowOff>0</xdr:rowOff>
    </xdr:from>
    <xdr:to>
      <xdr:col>3</xdr:col>
      <xdr:colOff>247650</xdr:colOff>
      <xdr:row>40</xdr:row>
      <xdr:rowOff>133350</xdr:rowOff>
    </xdr:to>
    <xdr:sp>
      <xdr:nvSpPr>
        <xdr:cNvPr id="7" name="Line 9"/>
        <xdr:cNvSpPr>
          <a:spLocks/>
        </xdr:cNvSpPr>
      </xdr:nvSpPr>
      <xdr:spPr>
        <a:xfrm flipH="1">
          <a:off x="2066925" y="6248400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36</xdr:row>
      <xdr:rowOff>28575</xdr:rowOff>
    </xdr:from>
    <xdr:to>
      <xdr:col>3</xdr:col>
      <xdr:colOff>571500</xdr:colOff>
      <xdr:row>37</xdr:row>
      <xdr:rowOff>104775</xdr:rowOff>
    </xdr:to>
    <xdr:sp>
      <xdr:nvSpPr>
        <xdr:cNvPr id="8" name="Line 10"/>
        <xdr:cNvSpPr>
          <a:spLocks/>
        </xdr:cNvSpPr>
      </xdr:nvSpPr>
      <xdr:spPr>
        <a:xfrm>
          <a:off x="2400300" y="61150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37</xdr:row>
      <xdr:rowOff>9525</xdr:rowOff>
    </xdr:from>
    <xdr:to>
      <xdr:col>3</xdr:col>
      <xdr:colOff>438150</xdr:colOff>
      <xdr:row>38</xdr:row>
      <xdr:rowOff>76200</xdr:rowOff>
    </xdr:to>
    <xdr:sp>
      <xdr:nvSpPr>
        <xdr:cNvPr id="9" name="Line 11"/>
        <xdr:cNvSpPr>
          <a:spLocks/>
        </xdr:cNvSpPr>
      </xdr:nvSpPr>
      <xdr:spPr>
        <a:xfrm>
          <a:off x="2095500" y="6257925"/>
          <a:ext cx="1714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37</xdr:row>
      <xdr:rowOff>123825</xdr:rowOff>
    </xdr:from>
    <xdr:to>
      <xdr:col>3</xdr:col>
      <xdr:colOff>381000</xdr:colOff>
      <xdr:row>39</xdr:row>
      <xdr:rowOff>0</xdr:rowOff>
    </xdr:to>
    <xdr:sp>
      <xdr:nvSpPr>
        <xdr:cNvPr id="10" name="Line 12"/>
        <xdr:cNvSpPr>
          <a:spLocks/>
        </xdr:cNvSpPr>
      </xdr:nvSpPr>
      <xdr:spPr>
        <a:xfrm>
          <a:off x="2057400" y="6372225"/>
          <a:ext cx="1524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38</xdr:row>
      <xdr:rowOff>142875</xdr:rowOff>
    </xdr:from>
    <xdr:to>
      <xdr:col>3</xdr:col>
      <xdr:colOff>333375</xdr:colOff>
      <xdr:row>39</xdr:row>
      <xdr:rowOff>104775</xdr:rowOff>
    </xdr:to>
    <xdr:sp>
      <xdr:nvSpPr>
        <xdr:cNvPr id="11" name="Line 13"/>
        <xdr:cNvSpPr>
          <a:spLocks/>
        </xdr:cNvSpPr>
      </xdr:nvSpPr>
      <xdr:spPr>
        <a:xfrm>
          <a:off x="2085975" y="6553200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39</xdr:row>
      <xdr:rowOff>142875</xdr:rowOff>
    </xdr:from>
    <xdr:to>
      <xdr:col>3</xdr:col>
      <xdr:colOff>276225</xdr:colOff>
      <xdr:row>40</xdr:row>
      <xdr:rowOff>28575</xdr:rowOff>
    </xdr:to>
    <xdr:sp>
      <xdr:nvSpPr>
        <xdr:cNvPr id="12" name="Line 14"/>
        <xdr:cNvSpPr>
          <a:spLocks/>
        </xdr:cNvSpPr>
      </xdr:nvSpPr>
      <xdr:spPr>
        <a:xfrm>
          <a:off x="2057400" y="6715125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36</xdr:row>
      <xdr:rowOff>152400</xdr:rowOff>
    </xdr:from>
    <xdr:to>
      <xdr:col>3</xdr:col>
      <xdr:colOff>523875</xdr:colOff>
      <xdr:row>37</xdr:row>
      <xdr:rowOff>133350</xdr:rowOff>
    </xdr:to>
    <xdr:sp>
      <xdr:nvSpPr>
        <xdr:cNvPr id="13" name="Line 15"/>
        <xdr:cNvSpPr>
          <a:spLocks/>
        </xdr:cNvSpPr>
      </xdr:nvSpPr>
      <xdr:spPr>
        <a:xfrm>
          <a:off x="2228850" y="6238875"/>
          <a:ext cx="1238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36</xdr:row>
      <xdr:rowOff>152400</xdr:rowOff>
    </xdr:from>
    <xdr:to>
      <xdr:col>3</xdr:col>
      <xdr:colOff>581025</xdr:colOff>
      <xdr:row>37</xdr:row>
      <xdr:rowOff>66675</xdr:rowOff>
    </xdr:to>
    <xdr:sp>
      <xdr:nvSpPr>
        <xdr:cNvPr id="14" name="Line 16"/>
        <xdr:cNvSpPr>
          <a:spLocks/>
        </xdr:cNvSpPr>
      </xdr:nvSpPr>
      <xdr:spPr>
        <a:xfrm>
          <a:off x="2324100" y="6238875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114300</xdr:colOff>
      <xdr:row>37</xdr:row>
      <xdr:rowOff>9525</xdr:rowOff>
    </xdr:to>
    <xdr:sp>
      <xdr:nvSpPr>
        <xdr:cNvPr id="15" name="Line 17"/>
        <xdr:cNvSpPr>
          <a:spLocks/>
        </xdr:cNvSpPr>
      </xdr:nvSpPr>
      <xdr:spPr>
        <a:xfrm flipH="1">
          <a:off x="2438400" y="6086475"/>
          <a:ext cx="1143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36</xdr:row>
      <xdr:rowOff>0</xdr:rowOff>
    </xdr:from>
    <xdr:to>
      <xdr:col>4</xdr:col>
      <xdr:colOff>38100</xdr:colOff>
      <xdr:row>36</xdr:row>
      <xdr:rowOff>114300</xdr:rowOff>
    </xdr:to>
    <xdr:sp>
      <xdr:nvSpPr>
        <xdr:cNvPr id="16" name="Line 18"/>
        <xdr:cNvSpPr>
          <a:spLocks/>
        </xdr:cNvSpPr>
      </xdr:nvSpPr>
      <xdr:spPr>
        <a:xfrm flipH="1">
          <a:off x="2409825" y="608647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36</xdr:row>
      <xdr:rowOff>47625</xdr:rowOff>
    </xdr:from>
    <xdr:to>
      <xdr:col>4</xdr:col>
      <xdr:colOff>219075</xdr:colOff>
      <xdr:row>37</xdr:row>
      <xdr:rowOff>9525</xdr:rowOff>
    </xdr:to>
    <xdr:sp>
      <xdr:nvSpPr>
        <xdr:cNvPr id="17" name="Line 19"/>
        <xdr:cNvSpPr>
          <a:spLocks/>
        </xdr:cNvSpPr>
      </xdr:nvSpPr>
      <xdr:spPr>
        <a:xfrm flipH="1">
          <a:off x="2571750" y="6134100"/>
          <a:ext cx="857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36</xdr:row>
      <xdr:rowOff>95250</xdr:rowOff>
    </xdr:from>
    <xdr:to>
      <xdr:col>4</xdr:col>
      <xdr:colOff>266700</xdr:colOff>
      <xdr:row>37</xdr:row>
      <xdr:rowOff>0</xdr:rowOff>
    </xdr:to>
    <xdr:sp>
      <xdr:nvSpPr>
        <xdr:cNvPr id="18" name="Line 20"/>
        <xdr:cNvSpPr>
          <a:spLocks/>
        </xdr:cNvSpPr>
      </xdr:nvSpPr>
      <xdr:spPr>
        <a:xfrm flipH="1">
          <a:off x="2647950" y="6181725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19050</xdr:rowOff>
    </xdr:from>
    <xdr:to>
      <xdr:col>4</xdr:col>
      <xdr:colOff>161925</xdr:colOff>
      <xdr:row>37</xdr:row>
      <xdr:rowOff>9525</xdr:rowOff>
    </xdr:to>
    <xdr:sp>
      <xdr:nvSpPr>
        <xdr:cNvPr id="19" name="Line 21"/>
        <xdr:cNvSpPr>
          <a:spLocks/>
        </xdr:cNvSpPr>
      </xdr:nvSpPr>
      <xdr:spPr>
        <a:xfrm flipH="1">
          <a:off x="2495550" y="6105525"/>
          <a:ext cx="104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40</xdr:row>
      <xdr:rowOff>152400</xdr:rowOff>
    </xdr:from>
    <xdr:to>
      <xdr:col>3</xdr:col>
      <xdr:colOff>228600</xdr:colOff>
      <xdr:row>42</xdr:row>
      <xdr:rowOff>123825</xdr:rowOff>
    </xdr:to>
    <xdr:sp>
      <xdr:nvSpPr>
        <xdr:cNvPr id="20" name="Line 22"/>
        <xdr:cNvSpPr>
          <a:spLocks/>
        </xdr:cNvSpPr>
      </xdr:nvSpPr>
      <xdr:spPr>
        <a:xfrm>
          <a:off x="2057400" y="6886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37</xdr:row>
      <xdr:rowOff>104775</xdr:rowOff>
    </xdr:from>
    <xdr:to>
      <xdr:col>3</xdr:col>
      <xdr:colOff>571500</xdr:colOff>
      <xdr:row>42</xdr:row>
      <xdr:rowOff>133350</xdr:rowOff>
    </xdr:to>
    <xdr:sp>
      <xdr:nvSpPr>
        <xdr:cNvPr id="21" name="Line 23"/>
        <xdr:cNvSpPr>
          <a:spLocks/>
        </xdr:cNvSpPr>
      </xdr:nvSpPr>
      <xdr:spPr>
        <a:xfrm>
          <a:off x="2400300" y="63531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36</xdr:row>
      <xdr:rowOff>152400</xdr:rowOff>
    </xdr:from>
    <xdr:to>
      <xdr:col>4</xdr:col>
      <xdr:colOff>333375</xdr:colOff>
      <xdr:row>43</xdr:row>
      <xdr:rowOff>0</xdr:rowOff>
    </xdr:to>
    <xdr:sp>
      <xdr:nvSpPr>
        <xdr:cNvPr id="22" name="Line 24"/>
        <xdr:cNvSpPr>
          <a:spLocks/>
        </xdr:cNvSpPr>
      </xdr:nvSpPr>
      <xdr:spPr>
        <a:xfrm>
          <a:off x="2771775" y="623887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67</xdr:row>
      <xdr:rowOff>95250</xdr:rowOff>
    </xdr:from>
    <xdr:to>
      <xdr:col>2</xdr:col>
      <xdr:colOff>600075</xdr:colOff>
      <xdr:row>77</xdr:row>
      <xdr:rowOff>152400</xdr:rowOff>
    </xdr:to>
    <xdr:sp>
      <xdr:nvSpPr>
        <xdr:cNvPr id="23" name="Line 25"/>
        <xdr:cNvSpPr>
          <a:spLocks/>
        </xdr:cNvSpPr>
      </xdr:nvSpPr>
      <xdr:spPr>
        <a:xfrm flipV="1">
          <a:off x="1819275" y="1120140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77</xdr:row>
      <xdr:rowOff>142875</xdr:rowOff>
    </xdr:from>
    <xdr:to>
      <xdr:col>7</xdr:col>
      <xdr:colOff>180975</xdr:colOff>
      <xdr:row>77</xdr:row>
      <xdr:rowOff>142875</xdr:rowOff>
    </xdr:to>
    <xdr:sp>
      <xdr:nvSpPr>
        <xdr:cNvPr id="24" name="Line 26"/>
        <xdr:cNvSpPr>
          <a:spLocks/>
        </xdr:cNvSpPr>
      </xdr:nvSpPr>
      <xdr:spPr>
        <a:xfrm>
          <a:off x="1819275" y="128682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85725</xdr:rowOff>
    </xdr:from>
    <xdr:to>
      <xdr:col>5</xdr:col>
      <xdr:colOff>581025</xdr:colOff>
      <xdr:row>77</xdr:row>
      <xdr:rowOff>133350</xdr:rowOff>
    </xdr:to>
    <xdr:sp>
      <xdr:nvSpPr>
        <xdr:cNvPr id="25" name="Freeform 27"/>
        <xdr:cNvSpPr>
          <a:spLocks/>
        </xdr:cNvSpPr>
      </xdr:nvSpPr>
      <xdr:spPr>
        <a:xfrm>
          <a:off x="1828800" y="11353800"/>
          <a:ext cx="1800225" cy="1504950"/>
        </a:xfrm>
        <a:custGeom>
          <a:pathLst>
            <a:path h="158" w="189">
              <a:moveTo>
                <a:pt x="0" y="158"/>
              </a:moveTo>
              <a:cubicBezTo>
                <a:pt x="3" y="149"/>
                <a:pt x="4" y="139"/>
                <a:pt x="6" y="130"/>
              </a:cubicBezTo>
              <a:cubicBezTo>
                <a:pt x="7" y="126"/>
                <a:pt x="10" y="118"/>
                <a:pt x="10" y="118"/>
              </a:cubicBezTo>
              <a:cubicBezTo>
                <a:pt x="11" y="108"/>
                <a:pt x="12" y="95"/>
                <a:pt x="17" y="86"/>
              </a:cubicBezTo>
              <a:cubicBezTo>
                <a:pt x="21" y="64"/>
                <a:pt x="42" y="21"/>
                <a:pt x="62" y="8"/>
              </a:cubicBezTo>
              <a:cubicBezTo>
                <a:pt x="65" y="3"/>
                <a:pt x="67" y="3"/>
                <a:pt x="73" y="1"/>
              </a:cubicBezTo>
              <a:cubicBezTo>
                <a:pt x="74" y="1"/>
                <a:pt x="76" y="0"/>
                <a:pt x="76" y="0"/>
              </a:cubicBezTo>
              <a:cubicBezTo>
                <a:pt x="80" y="0"/>
                <a:pt x="88" y="0"/>
                <a:pt x="92" y="3"/>
              </a:cubicBezTo>
              <a:cubicBezTo>
                <a:pt x="95" y="5"/>
                <a:pt x="101" y="9"/>
                <a:pt x="101" y="9"/>
              </a:cubicBezTo>
              <a:cubicBezTo>
                <a:pt x="107" y="18"/>
                <a:pt x="116" y="26"/>
                <a:pt x="122" y="36"/>
              </a:cubicBezTo>
              <a:cubicBezTo>
                <a:pt x="126" y="53"/>
                <a:pt x="141" y="69"/>
                <a:pt x="149" y="85"/>
              </a:cubicBezTo>
              <a:cubicBezTo>
                <a:pt x="152" y="104"/>
                <a:pt x="167" y="126"/>
                <a:pt x="178" y="142"/>
              </a:cubicBezTo>
              <a:cubicBezTo>
                <a:pt x="180" y="145"/>
                <a:pt x="186" y="158"/>
                <a:pt x="189" y="15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70</xdr:row>
      <xdr:rowOff>142875</xdr:rowOff>
    </xdr:from>
    <xdr:to>
      <xdr:col>5</xdr:col>
      <xdr:colOff>542925</xdr:colOff>
      <xdr:row>77</xdr:row>
      <xdr:rowOff>152400</xdr:rowOff>
    </xdr:to>
    <xdr:sp>
      <xdr:nvSpPr>
        <xdr:cNvPr id="26" name="Freeform 28"/>
        <xdr:cNvSpPr>
          <a:spLocks/>
        </xdr:cNvSpPr>
      </xdr:nvSpPr>
      <xdr:spPr>
        <a:xfrm>
          <a:off x="1809750" y="11734800"/>
          <a:ext cx="1781175" cy="1143000"/>
        </a:xfrm>
        <a:custGeom>
          <a:pathLst>
            <a:path h="120" w="187">
              <a:moveTo>
                <a:pt x="0" y="120"/>
              </a:moveTo>
              <a:cubicBezTo>
                <a:pt x="10" y="104"/>
                <a:pt x="13" y="82"/>
                <a:pt x="19" y="65"/>
              </a:cubicBezTo>
              <a:cubicBezTo>
                <a:pt x="21" y="53"/>
                <a:pt x="18" y="65"/>
                <a:pt x="26" y="53"/>
              </a:cubicBezTo>
              <a:cubicBezTo>
                <a:pt x="30" y="48"/>
                <a:pt x="27" y="47"/>
                <a:pt x="29" y="41"/>
              </a:cubicBezTo>
              <a:cubicBezTo>
                <a:pt x="37" y="21"/>
                <a:pt x="52" y="2"/>
                <a:pt x="74" y="0"/>
              </a:cubicBezTo>
              <a:cubicBezTo>
                <a:pt x="93" y="5"/>
                <a:pt x="98" y="18"/>
                <a:pt x="113" y="28"/>
              </a:cubicBezTo>
              <a:cubicBezTo>
                <a:pt x="119" y="37"/>
                <a:pt x="127" y="47"/>
                <a:pt x="135" y="55"/>
              </a:cubicBezTo>
              <a:cubicBezTo>
                <a:pt x="139" y="66"/>
                <a:pt x="163" y="92"/>
                <a:pt x="174" y="99"/>
              </a:cubicBezTo>
              <a:cubicBezTo>
                <a:pt x="178" y="105"/>
                <a:pt x="182" y="113"/>
                <a:pt x="187" y="1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72</xdr:row>
      <xdr:rowOff>76200</xdr:rowOff>
    </xdr:from>
    <xdr:to>
      <xdr:col>5</xdr:col>
      <xdr:colOff>561975</xdr:colOff>
      <xdr:row>77</xdr:row>
      <xdr:rowOff>152400</xdr:rowOff>
    </xdr:to>
    <xdr:sp>
      <xdr:nvSpPr>
        <xdr:cNvPr id="27" name="Freeform 29"/>
        <xdr:cNvSpPr>
          <a:spLocks/>
        </xdr:cNvSpPr>
      </xdr:nvSpPr>
      <xdr:spPr>
        <a:xfrm>
          <a:off x="1838325" y="11991975"/>
          <a:ext cx="1771650" cy="885825"/>
        </a:xfrm>
        <a:custGeom>
          <a:pathLst>
            <a:path h="93" w="186">
              <a:moveTo>
                <a:pt x="0" y="92"/>
              </a:moveTo>
              <a:cubicBezTo>
                <a:pt x="7" y="77"/>
                <a:pt x="16" y="64"/>
                <a:pt x="26" y="51"/>
              </a:cubicBezTo>
              <a:cubicBezTo>
                <a:pt x="30" y="39"/>
                <a:pt x="50" y="4"/>
                <a:pt x="62" y="0"/>
              </a:cubicBezTo>
              <a:cubicBezTo>
                <a:pt x="73" y="1"/>
                <a:pt x="77" y="5"/>
                <a:pt x="87" y="8"/>
              </a:cubicBezTo>
              <a:cubicBezTo>
                <a:pt x="91" y="12"/>
                <a:pt x="97" y="15"/>
                <a:pt x="102" y="18"/>
              </a:cubicBezTo>
              <a:cubicBezTo>
                <a:pt x="105" y="20"/>
                <a:pt x="112" y="24"/>
                <a:pt x="112" y="24"/>
              </a:cubicBezTo>
              <a:cubicBezTo>
                <a:pt x="117" y="31"/>
                <a:pt x="124" y="34"/>
                <a:pt x="131" y="39"/>
              </a:cubicBezTo>
              <a:cubicBezTo>
                <a:pt x="143" y="48"/>
                <a:pt x="155" y="64"/>
                <a:pt x="163" y="76"/>
              </a:cubicBezTo>
              <a:cubicBezTo>
                <a:pt x="168" y="84"/>
                <a:pt x="180" y="87"/>
                <a:pt x="186" y="9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5</xdr:col>
      <xdr:colOff>247650</xdr:colOff>
      <xdr:row>72</xdr:row>
      <xdr:rowOff>0</xdr:rowOff>
    </xdr:to>
    <xdr:sp>
      <xdr:nvSpPr>
        <xdr:cNvPr id="28" name="Line 30"/>
        <xdr:cNvSpPr>
          <a:spLocks/>
        </xdr:cNvSpPr>
      </xdr:nvSpPr>
      <xdr:spPr>
        <a:xfrm>
          <a:off x="1828800" y="119157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72</xdr:row>
      <xdr:rowOff>0</xdr:rowOff>
    </xdr:from>
    <xdr:to>
      <xdr:col>3</xdr:col>
      <xdr:colOff>247650</xdr:colOff>
      <xdr:row>75</xdr:row>
      <xdr:rowOff>133350</xdr:rowOff>
    </xdr:to>
    <xdr:sp>
      <xdr:nvSpPr>
        <xdr:cNvPr id="29" name="Line 31"/>
        <xdr:cNvSpPr>
          <a:spLocks/>
        </xdr:cNvSpPr>
      </xdr:nvSpPr>
      <xdr:spPr>
        <a:xfrm flipH="1">
          <a:off x="2066925" y="11915775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71</xdr:row>
      <xdr:rowOff>28575</xdr:rowOff>
    </xdr:from>
    <xdr:to>
      <xdr:col>3</xdr:col>
      <xdr:colOff>571500</xdr:colOff>
      <xdr:row>72</xdr:row>
      <xdr:rowOff>104775</xdr:rowOff>
    </xdr:to>
    <xdr:sp>
      <xdr:nvSpPr>
        <xdr:cNvPr id="30" name="Line 32"/>
        <xdr:cNvSpPr>
          <a:spLocks/>
        </xdr:cNvSpPr>
      </xdr:nvSpPr>
      <xdr:spPr>
        <a:xfrm>
          <a:off x="2400300" y="117824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72</xdr:row>
      <xdr:rowOff>9525</xdr:rowOff>
    </xdr:from>
    <xdr:to>
      <xdr:col>3</xdr:col>
      <xdr:colOff>438150</xdr:colOff>
      <xdr:row>73</xdr:row>
      <xdr:rowOff>76200</xdr:rowOff>
    </xdr:to>
    <xdr:sp>
      <xdr:nvSpPr>
        <xdr:cNvPr id="31" name="Line 33"/>
        <xdr:cNvSpPr>
          <a:spLocks/>
        </xdr:cNvSpPr>
      </xdr:nvSpPr>
      <xdr:spPr>
        <a:xfrm>
          <a:off x="2095500" y="11925300"/>
          <a:ext cx="1714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72</xdr:row>
      <xdr:rowOff>123825</xdr:rowOff>
    </xdr:from>
    <xdr:to>
      <xdr:col>3</xdr:col>
      <xdr:colOff>381000</xdr:colOff>
      <xdr:row>74</xdr:row>
      <xdr:rowOff>0</xdr:rowOff>
    </xdr:to>
    <xdr:sp>
      <xdr:nvSpPr>
        <xdr:cNvPr id="32" name="Line 34"/>
        <xdr:cNvSpPr>
          <a:spLocks/>
        </xdr:cNvSpPr>
      </xdr:nvSpPr>
      <xdr:spPr>
        <a:xfrm>
          <a:off x="2057400" y="12039600"/>
          <a:ext cx="1524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73</xdr:row>
      <xdr:rowOff>142875</xdr:rowOff>
    </xdr:from>
    <xdr:to>
      <xdr:col>3</xdr:col>
      <xdr:colOff>333375</xdr:colOff>
      <xdr:row>74</xdr:row>
      <xdr:rowOff>104775</xdr:rowOff>
    </xdr:to>
    <xdr:sp>
      <xdr:nvSpPr>
        <xdr:cNvPr id="33" name="Line 35"/>
        <xdr:cNvSpPr>
          <a:spLocks/>
        </xdr:cNvSpPr>
      </xdr:nvSpPr>
      <xdr:spPr>
        <a:xfrm>
          <a:off x="2085975" y="12220575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74</xdr:row>
      <xdr:rowOff>142875</xdr:rowOff>
    </xdr:from>
    <xdr:to>
      <xdr:col>3</xdr:col>
      <xdr:colOff>276225</xdr:colOff>
      <xdr:row>75</xdr:row>
      <xdr:rowOff>28575</xdr:rowOff>
    </xdr:to>
    <xdr:sp>
      <xdr:nvSpPr>
        <xdr:cNvPr id="34" name="Line 36"/>
        <xdr:cNvSpPr>
          <a:spLocks/>
        </xdr:cNvSpPr>
      </xdr:nvSpPr>
      <xdr:spPr>
        <a:xfrm>
          <a:off x="2057400" y="1238250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71</xdr:row>
      <xdr:rowOff>152400</xdr:rowOff>
    </xdr:from>
    <xdr:to>
      <xdr:col>3</xdr:col>
      <xdr:colOff>523875</xdr:colOff>
      <xdr:row>72</xdr:row>
      <xdr:rowOff>133350</xdr:rowOff>
    </xdr:to>
    <xdr:sp>
      <xdr:nvSpPr>
        <xdr:cNvPr id="35" name="Line 37"/>
        <xdr:cNvSpPr>
          <a:spLocks/>
        </xdr:cNvSpPr>
      </xdr:nvSpPr>
      <xdr:spPr>
        <a:xfrm>
          <a:off x="2228850" y="11906250"/>
          <a:ext cx="1238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71</xdr:row>
      <xdr:rowOff>152400</xdr:rowOff>
    </xdr:from>
    <xdr:to>
      <xdr:col>3</xdr:col>
      <xdr:colOff>581025</xdr:colOff>
      <xdr:row>72</xdr:row>
      <xdr:rowOff>66675</xdr:rowOff>
    </xdr:to>
    <xdr:sp>
      <xdr:nvSpPr>
        <xdr:cNvPr id="36" name="Line 38"/>
        <xdr:cNvSpPr>
          <a:spLocks/>
        </xdr:cNvSpPr>
      </xdr:nvSpPr>
      <xdr:spPr>
        <a:xfrm>
          <a:off x="2324100" y="1190625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114300</xdr:colOff>
      <xdr:row>72</xdr:row>
      <xdr:rowOff>9525</xdr:rowOff>
    </xdr:to>
    <xdr:sp>
      <xdr:nvSpPr>
        <xdr:cNvPr id="37" name="Line 39"/>
        <xdr:cNvSpPr>
          <a:spLocks/>
        </xdr:cNvSpPr>
      </xdr:nvSpPr>
      <xdr:spPr>
        <a:xfrm flipH="1">
          <a:off x="2438400" y="11753850"/>
          <a:ext cx="1143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71</xdr:row>
      <xdr:rowOff>0</xdr:rowOff>
    </xdr:from>
    <xdr:to>
      <xdr:col>4</xdr:col>
      <xdr:colOff>38100</xdr:colOff>
      <xdr:row>71</xdr:row>
      <xdr:rowOff>114300</xdr:rowOff>
    </xdr:to>
    <xdr:sp>
      <xdr:nvSpPr>
        <xdr:cNvPr id="38" name="Line 40"/>
        <xdr:cNvSpPr>
          <a:spLocks/>
        </xdr:cNvSpPr>
      </xdr:nvSpPr>
      <xdr:spPr>
        <a:xfrm flipH="1">
          <a:off x="2409825" y="1175385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71</xdr:row>
      <xdr:rowOff>47625</xdr:rowOff>
    </xdr:from>
    <xdr:to>
      <xdr:col>4</xdr:col>
      <xdr:colOff>219075</xdr:colOff>
      <xdr:row>72</xdr:row>
      <xdr:rowOff>9525</xdr:rowOff>
    </xdr:to>
    <xdr:sp>
      <xdr:nvSpPr>
        <xdr:cNvPr id="39" name="Line 41"/>
        <xdr:cNvSpPr>
          <a:spLocks/>
        </xdr:cNvSpPr>
      </xdr:nvSpPr>
      <xdr:spPr>
        <a:xfrm flipH="1">
          <a:off x="2571750" y="11801475"/>
          <a:ext cx="857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71</xdr:row>
      <xdr:rowOff>95250</xdr:rowOff>
    </xdr:from>
    <xdr:to>
      <xdr:col>4</xdr:col>
      <xdr:colOff>266700</xdr:colOff>
      <xdr:row>72</xdr:row>
      <xdr:rowOff>0</xdr:rowOff>
    </xdr:to>
    <xdr:sp>
      <xdr:nvSpPr>
        <xdr:cNvPr id="40" name="Line 42"/>
        <xdr:cNvSpPr>
          <a:spLocks/>
        </xdr:cNvSpPr>
      </xdr:nvSpPr>
      <xdr:spPr>
        <a:xfrm flipH="1">
          <a:off x="2647950" y="11849100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71</xdr:row>
      <xdr:rowOff>19050</xdr:rowOff>
    </xdr:from>
    <xdr:to>
      <xdr:col>4</xdr:col>
      <xdr:colOff>161925</xdr:colOff>
      <xdr:row>72</xdr:row>
      <xdr:rowOff>9525</xdr:rowOff>
    </xdr:to>
    <xdr:sp>
      <xdr:nvSpPr>
        <xdr:cNvPr id="41" name="Line 43"/>
        <xdr:cNvSpPr>
          <a:spLocks/>
        </xdr:cNvSpPr>
      </xdr:nvSpPr>
      <xdr:spPr>
        <a:xfrm flipH="1">
          <a:off x="2495550" y="11772900"/>
          <a:ext cx="104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75</xdr:row>
      <xdr:rowOff>152400</xdr:rowOff>
    </xdr:from>
    <xdr:to>
      <xdr:col>3</xdr:col>
      <xdr:colOff>228600</xdr:colOff>
      <xdr:row>77</xdr:row>
      <xdr:rowOff>123825</xdr:rowOff>
    </xdr:to>
    <xdr:sp>
      <xdr:nvSpPr>
        <xdr:cNvPr id="42" name="Line 44"/>
        <xdr:cNvSpPr>
          <a:spLocks/>
        </xdr:cNvSpPr>
      </xdr:nvSpPr>
      <xdr:spPr>
        <a:xfrm>
          <a:off x="2057400" y="125539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72</xdr:row>
      <xdr:rowOff>104775</xdr:rowOff>
    </xdr:from>
    <xdr:to>
      <xdr:col>3</xdr:col>
      <xdr:colOff>571500</xdr:colOff>
      <xdr:row>77</xdr:row>
      <xdr:rowOff>133350</xdr:rowOff>
    </xdr:to>
    <xdr:sp>
      <xdr:nvSpPr>
        <xdr:cNvPr id="43" name="Line 45"/>
        <xdr:cNvSpPr>
          <a:spLocks/>
        </xdr:cNvSpPr>
      </xdr:nvSpPr>
      <xdr:spPr>
        <a:xfrm>
          <a:off x="2400300" y="120205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71</xdr:row>
      <xdr:rowOff>152400</xdr:rowOff>
    </xdr:from>
    <xdr:to>
      <xdr:col>4</xdr:col>
      <xdr:colOff>333375</xdr:colOff>
      <xdr:row>78</xdr:row>
      <xdr:rowOff>0</xdr:rowOff>
    </xdr:to>
    <xdr:sp>
      <xdr:nvSpPr>
        <xdr:cNvPr id="44" name="Line 46"/>
        <xdr:cNvSpPr>
          <a:spLocks/>
        </xdr:cNvSpPr>
      </xdr:nvSpPr>
      <xdr:spPr>
        <a:xfrm>
          <a:off x="2771775" y="1190625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140</xdr:row>
      <xdr:rowOff>95250</xdr:rowOff>
    </xdr:from>
    <xdr:to>
      <xdr:col>3</xdr:col>
      <xdr:colOff>600075</xdr:colOff>
      <xdr:row>150</xdr:row>
      <xdr:rowOff>152400</xdr:rowOff>
    </xdr:to>
    <xdr:sp>
      <xdr:nvSpPr>
        <xdr:cNvPr id="45" name="Line 47"/>
        <xdr:cNvSpPr>
          <a:spLocks/>
        </xdr:cNvSpPr>
      </xdr:nvSpPr>
      <xdr:spPr>
        <a:xfrm flipV="1">
          <a:off x="2428875" y="23021925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150</xdr:row>
      <xdr:rowOff>142875</xdr:rowOff>
    </xdr:from>
    <xdr:to>
      <xdr:col>8</xdr:col>
      <xdr:colOff>180975</xdr:colOff>
      <xdr:row>150</xdr:row>
      <xdr:rowOff>142875</xdr:rowOff>
    </xdr:to>
    <xdr:sp>
      <xdr:nvSpPr>
        <xdr:cNvPr id="46" name="Line 48"/>
        <xdr:cNvSpPr>
          <a:spLocks/>
        </xdr:cNvSpPr>
      </xdr:nvSpPr>
      <xdr:spPr>
        <a:xfrm>
          <a:off x="2428875" y="246888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85725</xdr:rowOff>
    </xdr:from>
    <xdr:to>
      <xdr:col>6</xdr:col>
      <xdr:colOff>581025</xdr:colOff>
      <xdr:row>150</xdr:row>
      <xdr:rowOff>133350</xdr:rowOff>
    </xdr:to>
    <xdr:sp>
      <xdr:nvSpPr>
        <xdr:cNvPr id="47" name="Freeform 49"/>
        <xdr:cNvSpPr>
          <a:spLocks/>
        </xdr:cNvSpPr>
      </xdr:nvSpPr>
      <xdr:spPr>
        <a:xfrm>
          <a:off x="2438400" y="23174325"/>
          <a:ext cx="1800225" cy="1504950"/>
        </a:xfrm>
        <a:custGeom>
          <a:pathLst>
            <a:path h="158" w="189">
              <a:moveTo>
                <a:pt x="0" y="158"/>
              </a:moveTo>
              <a:cubicBezTo>
                <a:pt x="3" y="149"/>
                <a:pt x="4" y="139"/>
                <a:pt x="6" y="130"/>
              </a:cubicBezTo>
              <a:cubicBezTo>
                <a:pt x="7" y="126"/>
                <a:pt x="10" y="118"/>
                <a:pt x="10" y="118"/>
              </a:cubicBezTo>
              <a:cubicBezTo>
                <a:pt x="11" y="108"/>
                <a:pt x="12" y="95"/>
                <a:pt x="17" y="86"/>
              </a:cubicBezTo>
              <a:cubicBezTo>
                <a:pt x="21" y="64"/>
                <a:pt x="42" y="21"/>
                <a:pt x="62" y="8"/>
              </a:cubicBezTo>
              <a:cubicBezTo>
                <a:pt x="65" y="3"/>
                <a:pt x="67" y="3"/>
                <a:pt x="73" y="1"/>
              </a:cubicBezTo>
              <a:cubicBezTo>
                <a:pt x="74" y="1"/>
                <a:pt x="76" y="0"/>
                <a:pt x="76" y="0"/>
              </a:cubicBezTo>
              <a:cubicBezTo>
                <a:pt x="80" y="0"/>
                <a:pt x="88" y="0"/>
                <a:pt x="92" y="3"/>
              </a:cubicBezTo>
              <a:cubicBezTo>
                <a:pt x="95" y="5"/>
                <a:pt x="101" y="9"/>
                <a:pt x="101" y="9"/>
              </a:cubicBezTo>
              <a:cubicBezTo>
                <a:pt x="107" y="18"/>
                <a:pt x="116" y="26"/>
                <a:pt x="122" y="36"/>
              </a:cubicBezTo>
              <a:cubicBezTo>
                <a:pt x="126" y="53"/>
                <a:pt x="141" y="69"/>
                <a:pt x="149" y="85"/>
              </a:cubicBezTo>
              <a:cubicBezTo>
                <a:pt x="152" y="104"/>
                <a:pt x="167" y="126"/>
                <a:pt x="178" y="142"/>
              </a:cubicBezTo>
              <a:cubicBezTo>
                <a:pt x="180" y="145"/>
                <a:pt x="186" y="158"/>
                <a:pt x="189" y="15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85725</xdr:rowOff>
    </xdr:from>
    <xdr:to>
      <xdr:col>5</xdr:col>
      <xdr:colOff>114300</xdr:colOff>
      <xdr:row>141</xdr:row>
      <xdr:rowOff>85725</xdr:rowOff>
    </xdr:to>
    <xdr:sp>
      <xdr:nvSpPr>
        <xdr:cNvPr id="48" name="Line 70"/>
        <xdr:cNvSpPr>
          <a:spLocks/>
        </xdr:cNvSpPr>
      </xdr:nvSpPr>
      <xdr:spPr>
        <a:xfrm flipH="1">
          <a:off x="2438400" y="231743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145</xdr:row>
      <xdr:rowOff>9525</xdr:rowOff>
    </xdr:from>
    <xdr:to>
      <xdr:col>4</xdr:col>
      <xdr:colOff>142875</xdr:colOff>
      <xdr:row>150</xdr:row>
      <xdr:rowOff>152400</xdr:rowOff>
    </xdr:to>
    <xdr:sp>
      <xdr:nvSpPr>
        <xdr:cNvPr id="49" name="Line 71"/>
        <xdr:cNvSpPr>
          <a:spLocks/>
        </xdr:cNvSpPr>
      </xdr:nvSpPr>
      <xdr:spPr>
        <a:xfrm>
          <a:off x="2581275" y="23745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145</xdr:row>
      <xdr:rowOff>9525</xdr:rowOff>
    </xdr:from>
    <xdr:to>
      <xdr:col>4</xdr:col>
      <xdr:colOff>190500</xdr:colOff>
      <xdr:row>145</xdr:row>
      <xdr:rowOff>104775</xdr:rowOff>
    </xdr:to>
    <xdr:sp>
      <xdr:nvSpPr>
        <xdr:cNvPr id="50" name="Line 74"/>
        <xdr:cNvSpPr>
          <a:spLocks/>
        </xdr:cNvSpPr>
      </xdr:nvSpPr>
      <xdr:spPr>
        <a:xfrm flipH="1">
          <a:off x="2581275" y="23745825"/>
          <a:ext cx="47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145</xdr:row>
      <xdr:rowOff>0</xdr:rowOff>
    </xdr:from>
    <xdr:to>
      <xdr:col>4</xdr:col>
      <xdr:colOff>238125</xdr:colOff>
      <xdr:row>146</xdr:row>
      <xdr:rowOff>47625</xdr:rowOff>
    </xdr:to>
    <xdr:sp>
      <xdr:nvSpPr>
        <xdr:cNvPr id="51" name="Line 75"/>
        <xdr:cNvSpPr>
          <a:spLocks/>
        </xdr:cNvSpPr>
      </xdr:nvSpPr>
      <xdr:spPr>
        <a:xfrm flipH="1">
          <a:off x="2571750" y="23736300"/>
          <a:ext cx="1047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147</xdr:row>
      <xdr:rowOff>0</xdr:rowOff>
    </xdr:from>
    <xdr:to>
      <xdr:col>4</xdr:col>
      <xdr:colOff>161925</xdr:colOff>
      <xdr:row>147</xdr:row>
      <xdr:rowOff>28575</xdr:rowOff>
    </xdr:to>
    <xdr:sp>
      <xdr:nvSpPr>
        <xdr:cNvPr id="52" name="AutoShape 79"/>
        <xdr:cNvSpPr>
          <a:spLocks/>
        </xdr:cNvSpPr>
      </xdr:nvSpPr>
      <xdr:spPr>
        <a:xfrm>
          <a:off x="2571750" y="24060150"/>
          <a:ext cx="28575" cy="285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147</xdr:row>
      <xdr:rowOff>9525</xdr:rowOff>
    </xdr:from>
    <xdr:to>
      <xdr:col>4</xdr:col>
      <xdr:colOff>142875</xdr:colOff>
      <xdr:row>147</xdr:row>
      <xdr:rowOff>9525</xdr:rowOff>
    </xdr:to>
    <xdr:sp>
      <xdr:nvSpPr>
        <xdr:cNvPr id="53" name="Line 80"/>
        <xdr:cNvSpPr>
          <a:spLocks/>
        </xdr:cNvSpPr>
      </xdr:nvSpPr>
      <xdr:spPr>
        <a:xfrm flipH="1">
          <a:off x="2409825" y="24069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143</xdr:row>
      <xdr:rowOff>47625</xdr:rowOff>
    </xdr:from>
    <xdr:to>
      <xdr:col>5</xdr:col>
      <xdr:colOff>447675</xdr:colOff>
      <xdr:row>143</xdr:row>
      <xdr:rowOff>47625</xdr:rowOff>
    </xdr:to>
    <xdr:sp>
      <xdr:nvSpPr>
        <xdr:cNvPr id="54" name="Line 81"/>
        <xdr:cNvSpPr>
          <a:spLocks/>
        </xdr:cNvSpPr>
      </xdr:nvSpPr>
      <xdr:spPr>
        <a:xfrm>
          <a:off x="2438400" y="234600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143</xdr:row>
      <xdr:rowOff>38100</xdr:rowOff>
    </xdr:from>
    <xdr:to>
      <xdr:col>4</xdr:col>
      <xdr:colOff>152400</xdr:colOff>
      <xdr:row>144</xdr:row>
      <xdr:rowOff>152400</xdr:rowOff>
    </xdr:to>
    <xdr:sp>
      <xdr:nvSpPr>
        <xdr:cNvPr id="55" name="Line 82"/>
        <xdr:cNvSpPr>
          <a:spLocks/>
        </xdr:cNvSpPr>
      </xdr:nvSpPr>
      <xdr:spPr>
        <a:xfrm flipV="1">
          <a:off x="2590800" y="234505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143</xdr:row>
      <xdr:rowOff>104775</xdr:rowOff>
    </xdr:from>
    <xdr:to>
      <xdr:col>4</xdr:col>
      <xdr:colOff>352425</xdr:colOff>
      <xdr:row>145</xdr:row>
      <xdr:rowOff>9525</xdr:rowOff>
    </xdr:to>
    <xdr:sp>
      <xdr:nvSpPr>
        <xdr:cNvPr id="56" name="Line 84"/>
        <xdr:cNvSpPr>
          <a:spLocks/>
        </xdr:cNvSpPr>
      </xdr:nvSpPr>
      <xdr:spPr>
        <a:xfrm flipV="1">
          <a:off x="2628900" y="23517225"/>
          <a:ext cx="1619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143</xdr:row>
      <xdr:rowOff>57150</xdr:rowOff>
    </xdr:from>
    <xdr:to>
      <xdr:col>4</xdr:col>
      <xdr:colOff>314325</xdr:colOff>
      <xdr:row>144</xdr:row>
      <xdr:rowOff>95250</xdr:rowOff>
    </xdr:to>
    <xdr:sp>
      <xdr:nvSpPr>
        <xdr:cNvPr id="57" name="Line 85"/>
        <xdr:cNvSpPr>
          <a:spLocks/>
        </xdr:cNvSpPr>
      </xdr:nvSpPr>
      <xdr:spPr>
        <a:xfrm flipV="1">
          <a:off x="2590800" y="23469600"/>
          <a:ext cx="1619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143</xdr:row>
      <xdr:rowOff>47625</xdr:rowOff>
    </xdr:from>
    <xdr:to>
      <xdr:col>4</xdr:col>
      <xdr:colOff>238125</xdr:colOff>
      <xdr:row>143</xdr:row>
      <xdr:rowOff>152400</xdr:rowOff>
    </xdr:to>
    <xdr:sp>
      <xdr:nvSpPr>
        <xdr:cNvPr id="58" name="Line 86"/>
        <xdr:cNvSpPr>
          <a:spLocks/>
        </xdr:cNvSpPr>
      </xdr:nvSpPr>
      <xdr:spPr>
        <a:xfrm flipV="1">
          <a:off x="2581275" y="23460075"/>
          <a:ext cx="95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142</xdr:row>
      <xdr:rowOff>123825</xdr:rowOff>
    </xdr:from>
    <xdr:to>
      <xdr:col>4</xdr:col>
      <xdr:colOff>495300</xdr:colOff>
      <xdr:row>143</xdr:row>
      <xdr:rowOff>38100</xdr:rowOff>
    </xdr:to>
    <xdr:sp>
      <xdr:nvSpPr>
        <xdr:cNvPr id="59" name="Line 87"/>
        <xdr:cNvSpPr>
          <a:spLocks/>
        </xdr:cNvSpPr>
      </xdr:nvSpPr>
      <xdr:spPr>
        <a:xfrm flipH="1" flipV="1">
          <a:off x="2914650" y="23374350"/>
          <a:ext cx="190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142</xdr:row>
      <xdr:rowOff>95250</xdr:rowOff>
    </xdr:from>
    <xdr:to>
      <xdr:col>4</xdr:col>
      <xdr:colOff>581025</xdr:colOff>
      <xdr:row>143</xdr:row>
      <xdr:rowOff>57150</xdr:rowOff>
    </xdr:to>
    <xdr:sp>
      <xdr:nvSpPr>
        <xdr:cNvPr id="60" name="Line 88"/>
        <xdr:cNvSpPr>
          <a:spLocks/>
        </xdr:cNvSpPr>
      </xdr:nvSpPr>
      <xdr:spPr>
        <a:xfrm flipH="1" flipV="1">
          <a:off x="2924175" y="23345775"/>
          <a:ext cx="952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142</xdr:row>
      <xdr:rowOff>38100</xdr:rowOff>
    </xdr:from>
    <xdr:to>
      <xdr:col>5</xdr:col>
      <xdr:colOff>66675</xdr:colOff>
      <xdr:row>143</xdr:row>
      <xdr:rowOff>47625</xdr:rowOff>
    </xdr:to>
    <xdr:sp>
      <xdr:nvSpPr>
        <xdr:cNvPr id="61" name="Line 89"/>
        <xdr:cNvSpPr>
          <a:spLocks/>
        </xdr:cNvSpPr>
      </xdr:nvSpPr>
      <xdr:spPr>
        <a:xfrm flipH="1" flipV="1">
          <a:off x="2990850" y="23288625"/>
          <a:ext cx="1238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141</xdr:row>
      <xdr:rowOff>142875</xdr:rowOff>
    </xdr:from>
    <xdr:to>
      <xdr:col>5</xdr:col>
      <xdr:colOff>123825</xdr:colOff>
      <xdr:row>143</xdr:row>
      <xdr:rowOff>0</xdr:rowOff>
    </xdr:to>
    <xdr:sp>
      <xdr:nvSpPr>
        <xdr:cNvPr id="62" name="Line 90"/>
        <xdr:cNvSpPr>
          <a:spLocks/>
        </xdr:cNvSpPr>
      </xdr:nvSpPr>
      <xdr:spPr>
        <a:xfrm flipH="1" flipV="1">
          <a:off x="3028950" y="23231475"/>
          <a:ext cx="1428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141</xdr:row>
      <xdr:rowOff>85725</xdr:rowOff>
    </xdr:from>
    <xdr:to>
      <xdr:col>5</xdr:col>
      <xdr:colOff>133350</xdr:colOff>
      <xdr:row>142</xdr:row>
      <xdr:rowOff>19050</xdr:rowOff>
    </xdr:to>
    <xdr:sp>
      <xdr:nvSpPr>
        <xdr:cNvPr id="63" name="Line 91"/>
        <xdr:cNvSpPr>
          <a:spLocks/>
        </xdr:cNvSpPr>
      </xdr:nvSpPr>
      <xdr:spPr>
        <a:xfrm flipH="1" flipV="1">
          <a:off x="3114675" y="23174325"/>
          <a:ext cx="666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143</xdr:row>
      <xdr:rowOff>66675</xdr:rowOff>
    </xdr:from>
    <xdr:to>
      <xdr:col>4</xdr:col>
      <xdr:colOff>428625</xdr:colOff>
      <xdr:row>150</xdr:row>
      <xdr:rowOff>152400</xdr:rowOff>
    </xdr:to>
    <xdr:sp>
      <xdr:nvSpPr>
        <xdr:cNvPr id="64" name="Line 92"/>
        <xdr:cNvSpPr>
          <a:spLocks/>
        </xdr:cNvSpPr>
      </xdr:nvSpPr>
      <xdr:spPr>
        <a:xfrm>
          <a:off x="2857500" y="23479125"/>
          <a:ext cx="9525" cy="12192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142</xdr:row>
      <xdr:rowOff>38100</xdr:rowOff>
    </xdr:from>
    <xdr:to>
      <xdr:col>5</xdr:col>
      <xdr:colOff>276225</xdr:colOff>
      <xdr:row>143</xdr:row>
      <xdr:rowOff>57150</xdr:rowOff>
    </xdr:to>
    <xdr:sp>
      <xdr:nvSpPr>
        <xdr:cNvPr id="65" name="Line 97"/>
        <xdr:cNvSpPr>
          <a:spLocks/>
        </xdr:cNvSpPr>
      </xdr:nvSpPr>
      <xdr:spPr>
        <a:xfrm>
          <a:off x="3190875" y="23288625"/>
          <a:ext cx="133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142</xdr:row>
      <xdr:rowOff>142875</xdr:rowOff>
    </xdr:from>
    <xdr:to>
      <xdr:col>5</xdr:col>
      <xdr:colOff>171450</xdr:colOff>
      <xdr:row>143</xdr:row>
      <xdr:rowOff>57150</xdr:rowOff>
    </xdr:to>
    <xdr:sp>
      <xdr:nvSpPr>
        <xdr:cNvPr id="66" name="Line 98"/>
        <xdr:cNvSpPr>
          <a:spLocks/>
        </xdr:cNvSpPr>
      </xdr:nvSpPr>
      <xdr:spPr>
        <a:xfrm>
          <a:off x="3152775" y="23393400"/>
          <a:ext cx="66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141</xdr:row>
      <xdr:rowOff>95250</xdr:rowOff>
    </xdr:from>
    <xdr:to>
      <xdr:col>5</xdr:col>
      <xdr:colOff>390525</xdr:colOff>
      <xdr:row>143</xdr:row>
      <xdr:rowOff>47625</xdr:rowOff>
    </xdr:to>
    <xdr:sp>
      <xdr:nvSpPr>
        <xdr:cNvPr id="67" name="Line 99"/>
        <xdr:cNvSpPr>
          <a:spLocks/>
        </xdr:cNvSpPr>
      </xdr:nvSpPr>
      <xdr:spPr>
        <a:xfrm>
          <a:off x="3257550" y="23183850"/>
          <a:ext cx="180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142</xdr:row>
      <xdr:rowOff>66675</xdr:rowOff>
    </xdr:from>
    <xdr:to>
      <xdr:col>5</xdr:col>
      <xdr:colOff>476250</xdr:colOff>
      <xdr:row>143</xdr:row>
      <xdr:rowOff>66675</xdr:rowOff>
    </xdr:to>
    <xdr:sp>
      <xdr:nvSpPr>
        <xdr:cNvPr id="68" name="Line 100"/>
        <xdr:cNvSpPr>
          <a:spLocks/>
        </xdr:cNvSpPr>
      </xdr:nvSpPr>
      <xdr:spPr>
        <a:xfrm>
          <a:off x="3438525" y="23317200"/>
          <a:ext cx="857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143</xdr:row>
      <xdr:rowOff>28575</xdr:rowOff>
    </xdr:from>
    <xdr:to>
      <xdr:col>5</xdr:col>
      <xdr:colOff>495300</xdr:colOff>
      <xdr:row>151</xdr:row>
      <xdr:rowOff>0</xdr:rowOff>
    </xdr:to>
    <xdr:sp>
      <xdr:nvSpPr>
        <xdr:cNvPr id="69" name="Line 101"/>
        <xdr:cNvSpPr>
          <a:spLocks/>
        </xdr:cNvSpPr>
      </xdr:nvSpPr>
      <xdr:spPr>
        <a:xfrm>
          <a:off x="3543300" y="234410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144</xdr:row>
      <xdr:rowOff>38100</xdr:rowOff>
    </xdr:from>
    <xdr:to>
      <xdr:col>4</xdr:col>
      <xdr:colOff>152400</xdr:colOff>
      <xdr:row>146</xdr:row>
      <xdr:rowOff>66675</xdr:rowOff>
    </xdr:to>
    <xdr:sp>
      <xdr:nvSpPr>
        <xdr:cNvPr id="70" name="Line 102"/>
        <xdr:cNvSpPr>
          <a:spLocks/>
        </xdr:cNvSpPr>
      </xdr:nvSpPr>
      <xdr:spPr>
        <a:xfrm flipH="1">
          <a:off x="1590675" y="23612475"/>
          <a:ext cx="10001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142</xdr:row>
      <xdr:rowOff>95250</xdr:rowOff>
    </xdr:from>
    <xdr:to>
      <xdr:col>7</xdr:col>
      <xdr:colOff>66675</xdr:colOff>
      <xdr:row>143</xdr:row>
      <xdr:rowOff>104775</xdr:rowOff>
    </xdr:to>
    <xdr:sp>
      <xdr:nvSpPr>
        <xdr:cNvPr id="71" name="Line 103"/>
        <xdr:cNvSpPr>
          <a:spLocks/>
        </xdr:cNvSpPr>
      </xdr:nvSpPr>
      <xdr:spPr>
        <a:xfrm>
          <a:off x="3305175" y="23345775"/>
          <a:ext cx="1028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153</xdr:row>
      <xdr:rowOff>28575</xdr:rowOff>
    </xdr:from>
    <xdr:to>
      <xdr:col>3</xdr:col>
      <xdr:colOff>104775</xdr:colOff>
      <xdr:row>156</xdr:row>
      <xdr:rowOff>19050</xdr:rowOff>
    </xdr:to>
    <xdr:sp>
      <xdr:nvSpPr>
        <xdr:cNvPr id="72" name="Freeform 104"/>
        <xdr:cNvSpPr>
          <a:spLocks/>
        </xdr:cNvSpPr>
      </xdr:nvSpPr>
      <xdr:spPr>
        <a:xfrm>
          <a:off x="1704975" y="25060275"/>
          <a:ext cx="228600" cy="476250"/>
        </a:xfrm>
        <a:custGeom>
          <a:pathLst>
            <a:path h="50" w="24">
              <a:moveTo>
                <a:pt x="24" y="2"/>
              </a:moveTo>
              <a:cubicBezTo>
                <a:pt x="19" y="0"/>
                <a:pt x="11" y="12"/>
                <a:pt x="11" y="12"/>
              </a:cubicBezTo>
              <a:cubicBezTo>
                <a:pt x="10" y="21"/>
                <a:pt x="14" y="50"/>
                <a:pt x="0" y="5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157</xdr:row>
      <xdr:rowOff>0</xdr:rowOff>
    </xdr:from>
    <xdr:to>
      <xdr:col>2</xdr:col>
      <xdr:colOff>123825</xdr:colOff>
      <xdr:row>159</xdr:row>
      <xdr:rowOff>152400</xdr:rowOff>
    </xdr:to>
    <xdr:sp>
      <xdr:nvSpPr>
        <xdr:cNvPr id="73" name="Freeform 105"/>
        <xdr:cNvSpPr>
          <a:spLocks/>
        </xdr:cNvSpPr>
      </xdr:nvSpPr>
      <xdr:spPr>
        <a:xfrm>
          <a:off x="1114425" y="25679400"/>
          <a:ext cx="228600" cy="476250"/>
        </a:xfrm>
        <a:custGeom>
          <a:pathLst>
            <a:path h="50" w="24">
              <a:moveTo>
                <a:pt x="24" y="2"/>
              </a:moveTo>
              <a:cubicBezTo>
                <a:pt x="19" y="0"/>
                <a:pt x="11" y="12"/>
                <a:pt x="11" y="12"/>
              </a:cubicBezTo>
              <a:cubicBezTo>
                <a:pt x="10" y="21"/>
                <a:pt x="14" y="50"/>
                <a:pt x="0" y="5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195</xdr:row>
      <xdr:rowOff>47625</xdr:rowOff>
    </xdr:from>
    <xdr:to>
      <xdr:col>1</xdr:col>
      <xdr:colOff>457200</xdr:colOff>
      <xdr:row>196</xdr:row>
      <xdr:rowOff>114300</xdr:rowOff>
    </xdr:to>
    <xdr:sp>
      <xdr:nvSpPr>
        <xdr:cNvPr id="74" name="Oval 107"/>
        <xdr:cNvSpPr>
          <a:spLocks/>
        </xdr:cNvSpPr>
      </xdr:nvSpPr>
      <xdr:spPr>
        <a:xfrm>
          <a:off x="838200" y="31880175"/>
          <a:ext cx="2286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195</xdr:row>
      <xdr:rowOff>47625</xdr:rowOff>
    </xdr:from>
    <xdr:to>
      <xdr:col>7</xdr:col>
      <xdr:colOff>419100</xdr:colOff>
      <xdr:row>196</xdr:row>
      <xdr:rowOff>114300</xdr:rowOff>
    </xdr:to>
    <xdr:sp>
      <xdr:nvSpPr>
        <xdr:cNvPr id="75" name="Oval 108"/>
        <xdr:cNvSpPr>
          <a:spLocks/>
        </xdr:cNvSpPr>
      </xdr:nvSpPr>
      <xdr:spPr>
        <a:xfrm>
          <a:off x="4457700" y="31880175"/>
          <a:ext cx="2286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196</xdr:row>
      <xdr:rowOff>9525</xdr:rowOff>
    </xdr:from>
    <xdr:to>
      <xdr:col>2</xdr:col>
      <xdr:colOff>581025</xdr:colOff>
      <xdr:row>196</xdr:row>
      <xdr:rowOff>9525</xdr:rowOff>
    </xdr:to>
    <xdr:sp>
      <xdr:nvSpPr>
        <xdr:cNvPr id="76" name="Line 109"/>
        <xdr:cNvSpPr>
          <a:spLocks/>
        </xdr:cNvSpPr>
      </xdr:nvSpPr>
      <xdr:spPr>
        <a:xfrm>
          <a:off x="1076325" y="32004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194</xdr:row>
      <xdr:rowOff>104775</xdr:rowOff>
    </xdr:from>
    <xdr:to>
      <xdr:col>2</xdr:col>
      <xdr:colOff>581025</xdr:colOff>
      <xdr:row>197</xdr:row>
      <xdr:rowOff>66675</xdr:rowOff>
    </xdr:to>
    <xdr:sp>
      <xdr:nvSpPr>
        <xdr:cNvPr id="77" name="Line 110"/>
        <xdr:cNvSpPr>
          <a:spLocks/>
        </xdr:cNvSpPr>
      </xdr:nvSpPr>
      <xdr:spPr>
        <a:xfrm>
          <a:off x="1800225" y="317754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195</xdr:row>
      <xdr:rowOff>28575</xdr:rowOff>
    </xdr:from>
    <xdr:to>
      <xdr:col>6</xdr:col>
      <xdr:colOff>209550</xdr:colOff>
      <xdr:row>195</xdr:row>
      <xdr:rowOff>28575</xdr:rowOff>
    </xdr:to>
    <xdr:sp>
      <xdr:nvSpPr>
        <xdr:cNvPr id="78" name="Line 111"/>
        <xdr:cNvSpPr>
          <a:spLocks/>
        </xdr:cNvSpPr>
      </xdr:nvSpPr>
      <xdr:spPr>
        <a:xfrm>
          <a:off x="1790700" y="31861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194</xdr:row>
      <xdr:rowOff>123825</xdr:rowOff>
    </xdr:from>
    <xdr:to>
      <xdr:col>6</xdr:col>
      <xdr:colOff>209550</xdr:colOff>
      <xdr:row>197</xdr:row>
      <xdr:rowOff>38100</xdr:rowOff>
    </xdr:to>
    <xdr:sp>
      <xdr:nvSpPr>
        <xdr:cNvPr id="79" name="Line 112"/>
        <xdr:cNvSpPr>
          <a:spLocks/>
        </xdr:cNvSpPr>
      </xdr:nvSpPr>
      <xdr:spPr>
        <a:xfrm>
          <a:off x="3867150" y="317944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196</xdr:row>
      <xdr:rowOff>0</xdr:rowOff>
    </xdr:from>
    <xdr:to>
      <xdr:col>7</xdr:col>
      <xdr:colOff>180975</xdr:colOff>
      <xdr:row>196</xdr:row>
      <xdr:rowOff>0</xdr:rowOff>
    </xdr:to>
    <xdr:sp>
      <xdr:nvSpPr>
        <xdr:cNvPr id="80" name="Line 113"/>
        <xdr:cNvSpPr>
          <a:spLocks/>
        </xdr:cNvSpPr>
      </xdr:nvSpPr>
      <xdr:spPr>
        <a:xfrm flipH="1">
          <a:off x="3867150" y="319944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197</xdr:row>
      <xdr:rowOff>0</xdr:rowOff>
    </xdr:from>
    <xdr:to>
      <xdr:col>6</xdr:col>
      <xdr:colOff>209550</xdr:colOff>
      <xdr:row>197</xdr:row>
      <xdr:rowOff>0</xdr:rowOff>
    </xdr:to>
    <xdr:sp>
      <xdr:nvSpPr>
        <xdr:cNvPr id="81" name="Line 114"/>
        <xdr:cNvSpPr>
          <a:spLocks/>
        </xdr:cNvSpPr>
      </xdr:nvSpPr>
      <xdr:spPr>
        <a:xfrm>
          <a:off x="1800225" y="321564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196</xdr:row>
      <xdr:rowOff>123825</xdr:rowOff>
    </xdr:from>
    <xdr:to>
      <xdr:col>3</xdr:col>
      <xdr:colOff>180975</xdr:colOff>
      <xdr:row>197</xdr:row>
      <xdr:rowOff>38100</xdr:rowOff>
    </xdr:to>
    <xdr:sp>
      <xdr:nvSpPr>
        <xdr:cNvPr id="82" name="Rectangle 115"/>
        <xdr:cNvSpPr>
          <a:spLocks/>
        </xdr:cNvSpPr>
      </xdr:nvSpPr>
      <xdr:spPr>
        <a:xfrm>
          <a:off x="1933575" y="321183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196</xdr:row>
      <xdr:rowOff>152400</xdr:rowOff>
    </xdr:from>
    <xdr:to>
      <xdr:col>4</xdr:col>
      <xdr:colOff>342900</xdr:colOff>
      <xdr:row>197</xdr:row>
      <xdr:rowOff>19050</xdr:rowOff>
    </xdr:to>
    <xdr:sp>
      <xdr:nvSpPr>
        <xdr:cNvPr id="83" name="Line 117"/>
        <xdr:cNvSpPr>
          <a:spLocks/>
        </xdr:cNvSpPr>
      </xdr:nvSpPr>
      <xdr:spPr>
        <a:xfrm>
          <a:off x="2781300" y="321468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207</xdr:row>
      <xdr:rowOff>95250</xdr:rowOff>
    </xdr:from>
    <xdr:to>
      <xdr:col>3</xdr:col>
      <xdr:colOff>600075</xdr:colOff>
      <xdr:row>217</xdr:row>
      <xdr:rowOff>152400</xdr:rowOff>
    </xdr:to>
    <xdr:sp>
      <xdr:nvSpPr>
        <xdr:cNvPr id="84" name="Line 118"/>
        <xdr:cNvSpPr>
          <a:spLocks/>
        </xdr:cNvSpPr>
      </xdr:nvSpPr>
      <xdr:spPr>
        <a:xfrm flipV="1">
          <a:off x="2428875" y="3387090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217</xdr:row>
      <xdr:rowOff>142875</xdr:rowOff>
    </xdr:from>
    <xdr:to>
      <xdr:col>8</xdr:col>
      <xdr:colOff>180975</xdr:colOff>
      <xdr:row>217</xdr:row>
      <xdr:rowOff>142875</xdr:rowOff>
    </xdr:to>
    <xdr:sp>
      <xdr:nvSpPr>
        <xdr:cNvPr id="85" name="Line 119"/>
        <xdr:cNvSpPr>
          <a:spLocks/>
        </xdr:cNvSpPr>
      </xdr:nvSpPr>
      <xdr:spPr>
        <a:xfrm>
          <a:off x="2428875" y="355377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208</xdr:row>
      <xdr:rowOff>85725</xdr:rowOff>
    </xdr:from>
    <xdr:to>
      <xdr:col>6</xdr:col>
      <xdr:colOff>581025</xdr:colOff>
      <xdr:row>217</xdr:row>
      <xdr:rowOff>133350</xdr:rowOff>
    </xdr:to>
    <xdr:sp>
      <xdr:nvSpPr>
        <xdr:cNvPr id="86" name="Freeform 120"/>
        <xdr:cNvSpPr>
          <a:spLocks/>
        </xdr:cNvSpPr>
      </xdr:nvSpPr>
      <xdr:spPr>
        <a:xfrm>
          <a:off x="2438400" y="34023300"/>
          <a:ext cx="1800225" cy="1504950"/>
        </a:xfrm>
        <a:custGeom>
          <a:pathLst>
            <a:path h="158" w="189">
              <a:moveTo>
                <a:pt x="0" y="158"/>
              </a:moveTo>
              <a:cubicBezTo>
                <a:pt x="3" y="149"/>
                <a:pt x="4" y="139"/>
                <a:pt x="6" y="130"/>
              </a:cubicBezTo>
              <a:cubicBezTo>
                <a:pt x="7" y="126"/>
                <a:pt x="10" y="118"/>
                <a:pt x="10" y="118"/>
              </a:cubicBezTo>
              <a:cubicBezTo>
                <a:pt x="11" y="108"/>
                <a:pt x="12" y="95"/>
                <a:pt x="17" y="86"/>
              </a:cubicBezTo>
              <a:cubicBezTo>
                <a:pt x="21" y="64"/>
                <a:pt x="42" y="21"/>
                <a:pt x="62" y="8"/>
              </a:cubicBezTo>
              <a:cubicBezTo>
                <a:pt x="65" y="3"/>
                <a:pt x="67" y="3"/>
                <a:pt x="73" y="1"/>
              </a:cubicBezTo>
              <a:cubicBezTo>
                <a:pt x="74" y="1"/>
                <a:pt x="76" y="0"/>
                <a:pt x="76" y="0"/>
              </a:cubicBezTo>
              <a:cubicBezTo>
                <a:pt x="80" y="0"/>
                <a:pt x="88" y="0"/>
                <a:pt x="92" y="3"/>
              </a:cubicBezTo>
              <a:cubicBezTo>
                <a:pt x="95" y="5"/>
                <a:pt x="101" y="9"/>
                <a:pt x="101" y="9"/>
              </a:cubicBezTo>
              <a:cubicBezTo>
                <a:pt x="107" y="18"/>
                <a:pt x="116" y="26"/>
                <a:pt x="122" y="36"/>
              </a:cubicBezTo>
              <a:cubicBezTo>
                <a:pt x="126" y="53"/>
                <a:pt x="141" y="69"/>
                <a:pt x="149" y="85"/>
              </a:cubicBezTo>
              <a:cubicBezTo>
                <a:pt x="152" y="104"/>
                <a:pt x="167" y="126"/>
                <a:pt x="178" y="142"/>
              </a:cubicBezTo>
              <a:cubicBezTo>
                <a:pt x="180" y="145"/>
                <a:pt x="186" y="158"/>
                <a:pt x="189" y="15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210</xdr:row>
      <xdr:rowOff>142875</xdr:rowOff>
    </xdr:from>
    <xdr:to>
      <xdr:col>6</xdr:col>
      <xdr:colOff>542925</xdr:colOff>
      <xdr:row>217</xdr:row>
      <xdr:rowOff>152400</xdr:rowOff>
    </xdr:to>
    <xdr:sp>
      <xdr:nvSpPr>
        <xdr:cNvPr id="87" name="Freeform 121"/>
        <xdr:cNvSpPr>
          <a:spLocks/>
        </xdr:cNvSpPr>
      </xdr:nvSpPr>
      <xdr:spPr>
        <a:xfrm>
          <a:off x="2419350" y="34404300"/>
          <a:ext cx="1781175" cy="1143000"/>
        </a:xfrm>
        <a:custGeom>
          <a:pathLst>
            <a:path h="120" w="187">
              <a:moveTo>
                <a:pt x="0" y="120"/>
              </a:moveTo>
              <a:cubicBezTo>
                <a:pt x="10" y="104"/>
                <a:pt x="13" y="82"/>
                <a:pt x="19" y="65"/>
              </a:cubicBezTo>
              <a:cubicBezTo>
                <a:pt x="21" y="53"/>
                <a:pt x="18" y="65"/>
                <a:pt x="26" y="53"/>
              </a:cubicBezTo>
              <a:cubicBezTo>
                <a:pt x="30" y="48"/>
                <a:pt x="27" y="47"/>
                <a:pt x="29" y="41"/>
              </a:cubicBezTo>
              <a:cubicBezTo>
                <a:pt x="37" y="21"/>
                <a:pt x="52" y="2"/>
                <a:pt x="74" y="0"/>
              </a:cubicBezTo>
              <a:cubicBezTo>
                <a:pt x="93" y="5"/>
                <a:pt x="98" y="18"/>
                <a:pt x="113" y="28"/>
              </a:cubicBezTo>
              <a:cubicBezTo>
                <a:pt x="119" y="37"/>
                <a:pt x="127" y="47"/>
                <a:pt x="135" y="55"/>
              </a:cubicBezTo>
              <a:cubicBezTo>
                <a:pt x="139" y="66"/>
                <a:pt x="163" y="92"/>
                <a:pt x="174" y="99"/>
              </a:cubicBezTo>
              <a:cubicBezTo>
                <a:pt x="178" y="105"/>
                <a:pt x="182" y="113"/>
                <a:pt x="187" y="1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6</xdr:col>
      <xdr:colOff>247650</xdr:colOff>
      <xdr:row>212</xdr:row>
      <xdr:rowOff>0</xdr:rowOff>
    </xdr:to>
    <xdr:sp>
      <xdr:nvSpPr>
        <xdr:cNvPr id="88" name="Line 123"/>
        <xdr:cNvSpPr>
          <a:spLocks/>
        </xdr:cNvSpPr>
      </xdr:nvSpPr>
      <xdr:spPr>
        <a:xfrm>
          <a:off x="2438400" y="345852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212</xdr:row>
      <xdr:rowOff>0</xdr:rowOff>
    </xdr:from>
    <xdr:to>
      <xdr:col>4</xdr:col>
      <xdr:colOff>247650</xdr:colOff>
      <xdr:row>215</xdr:row>
      <xdr:rowOff>133350</xdr:rowOff>
    </xdr:to>
    <xdr:sp>
      <xdr:nvSpPr>
        <xdr:cNvPr id="89" name="Line 124"/>
        <xdr:cNvSpPr>
          <a:spLocks/>
        </xdr:cNvSpPr>
      </xdr:nvSpPr>
      <xdr:spPr>
        <a:xfrm flipH="1">
          <a:off x="2676525" y="34585275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211</xdr:row>
      <xdr:rowOff>28575</xdr:rowOff>
    </xdr:from>
    <xdr:to>
      <xdr:col>4</xdr:col>
      <xdr:colOff>571500</xdr:colOff>
      <xdr:row>212</xdr:row>
      <xdr:rowOff>104775</xdr:rowOff>
    </xdr:to>
    <xdr:sp>
      <xdr:nvSpPr>
        <xdr:cNvPr id="90" name="Line 125"/>
        <xdr:cNvSpPr>
          <a:spLocks/>
        </xdr:cNvSpPr>
      </xdr:nvSpPr>
      <xdr:spPr>
        <a:xfrm>
          <a:off x="3009900" y="344519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212</xdr:row>
      <xdr:rowOff>9525</xdr:rowOff>
    </xdr:from>
    <xdr:to>
      <xdr:col>4</xdr:col>
      <xdr:colOff>342900</xdr:colOff>
      <xdr:row>212</xdr:row>
      <xdr:rowOff>114300</xdr:rowOff>
    </xdr:to>
    <xdr:sp>
      <xdr:nvSpPr>
        <xdr:cNvPr id="91" name="Line 126"/>
        <xdr:cNvSpPr>
          <a:spLocks/>
        </xdr:cNvSpPr>
      </xdr:nvSpPr>
      <xdr:spPr>
        <a:xfrm>
          <a:off x="2686050" y="34594800"/>
          <a:ext cx="95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211</xdr:row>
      <xdr:rowOff>9525</xdr:rowOff>
    </xdr:from>
    <xdr:to>
      <xdr:col>4</xdr:col>
      <xdr:colOff>561975</xdr:colOff>
      <xdr:row>212</xdr:row>
      <xdr:rowOff>19050</xdr:rowOff>
    </xdr:to>
    <xdr:sp>
      <xdr:nvSpPr>
        <xdr:cNvPr id="92" name="Line 132"/>
        <xdr:cNvSpPr>
          <a:spLocks/>
        </xdr:cNvSpPr>
      </xdr:nvSpPr>
      <xdr:spPr>
        <a:xfrm flipH="1">
          <a:off x="2886075" y="34432875"/>
          <a:ext cx="1143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211</xdr:row>
      <xdr:rowOff>38100</xdr:rowOff>
    </xdr:from>
    <xdr:to>
      <xdr:col>4</xdr:col>
      <xdr:colOff>485775</xdr:colOff>
      <xdr:row>211</xdr:row>
      <xdr:rowOff>152400</xdr:rowOff>
    </xdr:to>
    <xdr:sp>
      <xdr:nvSpPr>
        <xdr:cNvPr id="93" name="Line 133"/>
        <xdr:cNvSpPr>
          <a:spLocks/>
        </xdr:cNvSpPr>
      </xdr:nvSpPr>
      <xdr:spPr>
        <a:xfrm flipH="1">
          <a:off x="2857500" y="3446145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211</xdr:row>
      <xdr:rowOff>57150</xdr:rowOff>
    </xdr:from>
    <xdr:to>
      <xdr:col>4</xdr:col>
      <xdr:colOff>571500</xdr:colOff>
      <xdr:row>212</xdr:row>
      <xdr:rowOff>19050</xdr:rowOff>
    </xdr:to>
    <xdr:sp>
      <xdr:nvSpPr>
        <xdr:cNvPr id="94" name="Line 134"/>
        <xdr:cNvSpPr>
          <a:spLocks/>
        </xdr:cNvSpPr>
      </xdr:nvSpPr>
      <xdr:spPr>
        <a:xfrm flipH="1">
          <a:off x="2924175" y="34480500"/>
          <a:ext cx="857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215</xdr:row>
      <xdr:rowOff>152400</xdr:rowOff>
    </xdr:from>
    <xdr:to>
      <xdr:col>4</xdr:col>
      <xdr:colOff>228600</xdr:colOff>
      <xdr:row>217</xdr:row>
      <xdr:rowOff>123825</xdr:rowOff>
    </xdr:to>
    <xdr:sp>
      <xdr:nvSpPr>
        <xdr:cNvPr id="95" name="Line 137"/>
        <xdr:cNvSpPr>
          <a:spLocks/>
        </xdr:cNvSpPr>
      </xdr:nvSpPr>
      <xdr:spPr>
        <a:xfrm>
          <a:off x="2667000" y="352234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212</xdr:row>
      <xdr:rowOff>104775</xdr:rowOff>
    </xdr:from>
    <xdr:to>
      <xdr:col>4</xdr:col>
      <xdr:colOff>571500</xdr:colOff>
      <xdr:row>217</xdr:row>
      <xdr:rowOff>133350</xdr:rowOff>
    </xdr:to>
    <xdr:sp>
      <xdr:nvSpPr>
        <xdr:cNvPr id="96" name="Line 138"/>
        <xdr:cNvSpPr>
          <a:spLocks/>
        </xdr:cNvSpPr>
      </xdr:nvSpPr>
      <xdr:spPr>
        <a:xfrm>
          <a:off x="3009900" y="346900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211</xdr:row>
      <xdr:rowOff>152400</xdr:rowOff>
    </xdr:from>
    <xdr:to>
      <xdr:col>5</xdr:col>
      <xdr:colOff>333375</xdr:colOff>
      <xdr:row>218</xdr:row>
      <xdr:rowOff>0</xdr:rowOff>
    </xdr:to>
    <xdr:sp>
      <xdr:nvSpPr>
        <xdr:cNvPr id="97" name="Line 139"/>
        <xdr:cNvSpPr>
          <a:spLocks/>
        </xdr:cNvSpPr>
      </xdr:nvSpPr>
      <xdr:spPr>
        <a:xfrm>
          <a:off x="3381375" y="3457575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212</xdr:row>
      <xdr:rowOff>104775</xdr:rowOff>
    </xdr:from>
    <xdr:to>
      <xdr:col>4</xdr:col>
      <xdr:colOff>276225</xdr:colOff>
      <xdr:row>212</xdr:row>
      <xdr:rowOff>133350</xdr:rowOff>
    </xdr:to>
    <xdr:sp>
      <xdr:nvSpPr>
        <xdr:cNvPr id="98" name="Line 140"/>
        <xdr:cNvSpPr>
          <a:spLocks/>
        </xdr:cNvSpPr>
      </xdr:nvSpPr>
      <xdr:spPr>
        <a:xfrm>
          <a:off x="2686050" y="34690050"/>
          <a:ext cx="285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212</xdr:row>
      <xdr:rowOff>0</xdr:rowOff>
    </xdr:from>
    <xdr:to>
      <xdr:col>4</xdr:col>
      <xdr:colOff>342900</xdr:colOff>
      <xdr:row>212</xdr:row>
      <xdr:rowOff>19050</xdr:rowOff>
    </xdr:to>
    <xdr:sp>
      <xdr:nvSpPr>
        <xdr:cNvPr id="99" name="Line 141"/>
        <xdr:cNvSpPr>
          <a:spLocks/>
        </xdr:cNvSpPr>
      </xdr:nvSpPr>
      <xdr:spPr>
        <a:xfrm>
          <a:off x="2752725" y="34585275"/>
          <a:ext cx="28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212</xdr:row>
      <xdr:rowOff>0</xdr:rowOff>
    </xdr:from>
    <xdr:to>
      <xdr:col>4</xdr:col>
      <xdr:colOff>352425</xdr:colOff>
      <xdr:row>212</xdr:row>
      <xdr:rowOff>28575</xdr:rowOff>
    </xdr:to>
    <xdr:sp>
      <xdr:nvSpPr>
        <xdr:cNvPr id="100" name="Line 142"/>
        <xdr:cNvSpPr>
          <a:spLocks/>
        </xdr:cNvSpPr>
      </xdr:nvSpPr>
      <xdr:spPr>
        <a:xfrm>
          <a:off x="2733675" y="34585275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210</xdr:row>
      <xdr:rowOff>38100</xdr:rowOff>
    </xdr:from>
    <xdr:to>
      <xdr:col>7</xdr:col>
      <xdr:colOff>180975</xdr:colOff>
      <xdr:row>211</xdr:row>
      <xdr:rowOff>123825</xdr:rowOff>
    </xdr:to>
    <xdr:sp>
      <xdr:nvSpPr>
        <xdr:cNvPr id="101" name="Line 143"/>
        <xdr:cNvSpPr>
          <a:spLocks/>
        </xdr:cNvSpPr>
      </xdr:nvSpPr>
      <xdr:spPr>
        <a:xfrm flipV="1">
          <a:off x="2981325" y="34299525"/>
          <a:ext cx="1466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212</xdr:row>
      <xdr:rowOff>66675</xdr:rowOff>
    </xdr:from>
    <xdr:to>
      <xdr:col>4</xdr:col>
      <xdr:colOff>276225</xdr:colOff>
      <xdr:row>213</xdr:row>
      <xdr:rowOff>66675</xdr:rowOff>
    </xdr:to>
    <xdr:sp>
      <xdr:nvSpPr>
        <xdr:cNvPr id="102" name="Line 144"/>
        <xdr:cNvSpPr>
          <a:spLocks/>
        </xdr:cNvSpPr>
      </xdr:nvSpPr>
      <xdr:spPr>
        <a:xfrm flipH="1">
          <a:off x="1390650" y="34651950"/>
          <a:ext cx="1323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211</xdr:row>
      <xdr:rowOff>152400</xdr:rowOff>
    </xdr:from>
    <xdr:to>
      <xdr:col>4</xdr:col>
      <xdr:colOff>381000</xdr:colOff>
      <xdr:row>217</xdr:row>
      <xdr:rowOff>133350</xdr:rowOff>
    </xdr:to>
    <xdr:sp>
      <xdr:nvSpPr>
        <xdr:cNvPr id="103" name="Line 145"/>
        <xdr:cNvSpPr>
          <a:spLocks/>
        </xdr:cNvSpPr>
      </xdr:nvSpPr>
      <xdr:spPr>
        <a:xfrm>
          <a:off x="2819400" y="3457575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252</xdr:row>
      <xdr:rowOff>114300</xdr:rowOff>
    </xdr:from>
    <xdr:to>
      <xdr:col>4</xdr:col>
      <xdr:colOff>38100</xdr:colOff>
      <xdr:row>254</xdr:row>
      <xdr:rowOff>38100</xdr:rowOff>
    </xdr:to>
    <xdr:sp>
      <xdr:nvSpPr>
        <xdr:cNvPr id="104" name="Freeform 146"/>
        <xdr:cNvSpPr>
          <a:spLocks/>
        </xdr:cNvSpPr>
      </xdr:nvSpPr>
      <xdr:spPr>
        <a:xfrm>
          <a:off x="2400300" y="41176575"/>
          <a:ext cx="76200" cy="247650"/>
        </a:xfrm>
        <a:custGeom>
          <a:pathLst>
            <a:path h="26" w="8">
              <a:moveTo>
                <a:pt x="8" y="0"/>
              </a:moveTo>
              <a:cubicBezTo>
                <a:pt x="4" y="1"/>
                <a:pt x="2" y="2"/>
                <a:pt x="1" y="6"/>
              </a:cubicBezTo>
              <a:cubicBezTo>
                <a:pt x="2" y="13"/>
                <a:pt x="3" y="20"/>
                <a:pt x="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255</xdr:row>
      <xdr:rowOff>133350</xdr:rowOff>
    </xdr:from>
    <xdr:to>
      <xdr:col>4</xdr:col>
      <xdr:colOff>19050</xdr:colOff>
      <xdr:row>257</xdr:row>
      <xdr:rowOff>57150</xdr:rowOff>
    </xdr:to>
    <xdr:sp>
      <xdr:nvSpPr>
        <xdr:cNvPr id="105" name="Freeform 147"/>
        <xdr:cNvSpPr>
          <a:spLocks/>
        </xdr:cNvSpPr>
      </xdr:nvSpPr>
      <xdr:spPr>
        <a:xfrm>
          <a:off x="2381250" y="41681400"/>
          <a:ext cx="76200" cy="247650"/>
        </a:xfrm>
        <a:custGeom>
          <a:pathLst>
            <a:path h="26" w="8">
              <a:moveTo>
                <a:pt x="8" y="0"/>
              </a:moveTo>
              <a:cubicBezTo>
                <a:pt x="4" y="1"/>
                <a:pt x="2" y="2"/>
                <a:pt x="1" y="6"/>
              </a:cubicBezTo>
              <a:cubicBezTo>
                <a:pt x="2" y="13"/>
                <a:pt x="3" y="20"/>
                <a:pt x="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264</xdr:row>
      <xdr:rowOff>114300</xdr:rowOff>
    </xdr:from>
    <xdr:to>
      <xdr:col>4</xdr:col>
      <xdr:colOff>38100</xdr:colOff>
      <xdr:row>266</xdr:row>
      <xdr:rowOff>38100</xdr:rowOff>
    </xdr:to>
    <xdr:sp>
      <xdr:nvSpPr>
        <xdr:cNvPr id="106" name="Freeform 148"/>
        <xdr:cNvSpPr>
          <a:spLocks/>
        </xdr:cNvSpPr>
      </xdr:nvSpPr>
      <xdr:spPr>
        <a:xfrm>
          <a:off x="2400300" y="43119675"/>
          <a:ext cx="76200" cy="247650"/>
        </a:xfrm>
        <a:custGeom>
          <a:pathLst>
            <a:path h="26" w="8">
              <a:moveTo>
                <a:pt x="8" y="0"/>
              </a:moveTo>
              <a:cubicBezTo>
                <a:pt x="4" y="1"/>
                <a:pt x="2" y="2"/>
                <a:pt x="1" y="6"/>
              </a:cubicBezTo>
              <a:cubicBezTo>
                <a:pt x="2" y="13"/>
                <a:pt x="3" y="20"/>
                <a:pt x="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267</xdr:row>
      <xdr:rowOff>133350</xdr:rowOff>
    </xdr:from>
    <xdr:to>
      <xdr:col>4</xdr:col>
      <xdr:colOff>19050</xdr:colOff>
      <xdr:row>269</xdr:row>
      <xdr:rowOff>57150</xdr:rowOff>
    </xdr:to>
    <xdr:sp>
      <xdr:nvSpPr>
        <xdr:cNvPr id="107" name="Freeform 149"/>
        <xdr:cNvSpPr>
          <a:spLocks/>
        </xdr:cNvSpPr>
      </xdr:nvSpPr>
      <xdr:spPr>
        <a:xfrm>
          <a:off x="2381250" y="43624500"/>
          <a:ext cx="76200" cy="247650"/>
        </a:xfrm>
        <a:custGeom>
          <a:pathLst>
            <a:path h="26" w="8">
              <a:moveTo>
                <a:pt x="8" y="0"/>
              </a:moveTo>
              <a:cubicBezTo>
                <a:pt x="4" y="1"/>
                <a:pt x="2" y="2"/>
                <a:pt x="1" y="6"/>
              </a:cubicBezTo>
              <a:cubicBezTo>
                <a:pt x="2" y="13"/>
                <a:pt x="3" y="20"/>
                <a:pt x="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276</xdr:row>
      <xdr:rowOff>114300</xdr:rowOff>
    </xdr:from>
    <xdr:to>
      <xdr:col>2</xdr:col>
      <xdr:colOff>47625</xdr:colOff>
      <xdr:row>278</xdr:row>
      <xdr:rowOff>38100</xdr:rowOff>
    </xdr:to>
    <xdr:sp>
      <xdr:nvSpPr>
        <xdr:cNvPr id="108" name="Freeform 150"/>
        <xdr:cNvSpPr>
          <a:spLocks/>
        </xdr:cNvSpPr>
      </xdr:nvSpPr>
      <xdr:spPr>
        <a:xfrm>
          <a:off x="1190625" y="45062775"/>
          <a:ext cx="76200" cy="247650"/>
        </a:xfrm>
        <a:custGeom>
          <a:pathLst>
            <a:path h="26" w="8">
              <a:moveTo>
                <a:pt x="8" y="0"/>
              </a:moveTo>
              <a:cubicBezTo>
                <a:pt x="4" y="1"/>
                <a:pt x="2" y="2"/>
                <a:pt x="1" y="6"/>
              </a:cubicBezTo>
              <a:cubicBezTo>
                <a:pt x="2" y="13"/>
                <a:pt x="3" y="20"/>
                <a:pt x="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280</xdr:row>
      <xdr:rowOff>114300</xdr:rowOff>
    </xdr:from>
    <xdr:to>
      <xdr:col>2</xdr:col>
      <xdr:colOff>47625</xdr:colOff>
      <xdr:row>282</xdr:row>
      <xdr:rowOff>38100</xdr:rowOff>
    </xdr:to>
    <xdr:sp>
      <xdr:nvSpPr>
        <xdr:cNvPr id="109" name="Freeform 151"/>
        <xdr:cNvSpPr>
          <a:spLocks/>
        </xdr:cNvSpPr>
      </xdr:nvSpPr>
      <xdr:spPr>
        <a:xfrm>
          <a:off x="1190625" y="45710475"/>
          <a:ext cx="76200" cy="247650"/>
        </a:xfrm>
        <a:custGeom>
          <a:pathLst>
            <a:path h="26" w="8">
              <a:moveTo>
                <a:pt x="8" y="0"/>
              </a:moveTo>
              <a:cubicBezTo>
                <a:pt x="4" y="1"/>
                <a:pt x="2" y="2"/>
                <a:pt x="1" y="6"/>
              </a:cubicBezTo>
              <a:cubicBezTo>
                <a:pt x="2" y="13"/>
                <a:pt x="3" y="20"/>
                <a:pt x="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309</xdr:row>
      <xdr:rowOff>47625</xdr:rowOff>
    </xdr:from>
    <xdr:to>
      <xdr:col>2</xdr:col>
      <xdr:colOff>171450</xdr:colOff>
      <xdr:row>310</xdr:row>
      <xdr:rowOff>57150</xdr:rowOff>
    </xdr:to>
    <xdr:sp>
      <xdr:nvSpPr>
        <xdr:cNvPr id="110" name="Oval 152"/>
        <xdr:cNvSpPr>
          <a:spLocks/>
        </xdr:cNvSpPr>
      </xdr:nvSpPr>
      <xdr:spPr>
        <a:xfrm>
          <a:off x="1219200" y="5033962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309</xdr:row>
      <xdr:rowOff>47625</xdr:rowOff>
    </xdr:from>
    <xdr:to>
      <xdr:col>6</xdr:col>
      <xdr:colOff>171450</xdr:colOff>
      <xdr:row>310</xdr:row>
      <xdr:rowOff>57150</xdr:rowOff>
    </xdr:to>
    <xdr:sp>
      <xdr:nvSpPr>
        <xdr:cNvPr id="111" name="Oval 153"/>
        <xdr:cNvSpPr>
          <a:spLocks/>
        </xdr:cNvSpPr>
      </xdr:nvSpPr>
      <xdr:spPr>
        <a:xfrm>
          <a:off x="3657600" y="5033962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308</xdr:row>
      <xdr:rowOff>19050</xdr:rowOff>
    </xdr:from>
    <xdr:to>
      <xdr:col>2</xdr:col>
      <xdr:colOff>104775</xdr:colOff>
      <xdr:row>309</xdr:row>
      <xdr:rowOff>38100</xdr:rowOff>
    </xdr:to>
    <xdr:sp>
      <xdr:nvSpPr>
        <xdr:cNvPr id="112" name="Line 154"/>
        <xdr:cNvSpPr>
          <a:spLocks/>
        </xdr:cNvSpPr>
      </xdr:nvSpPr>
      <xdr:spPr>
        <a:xfrm flipV="1">
          <a:off x="1323975" y="501491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308</xdr:row>
      <xdr:rowOff>28575</xdr:rowOff>
    </xdr:from>
    <xdr:to>
      <xdr:col>2</xdr:col>
      <xdr:colOff>314325</xdr:colOff>
      <xdr:row>308</xdr:row>
      <xdr:rowOff>28575</xdr:rowOff>
    </xdr:to>
    <xdr:sp>
      <xdr:nvSpPr>
        <xdr:cNvPr id="113" name="Line 155"/>
        <xdr:cNvSpPr>
          <a:spLocks/>
        </xdr:cNvSpPr>
      </xdr:nvSpPr>
      <xdr:spPr>
        <a:xfrm>
          <a:off x="1314450" y="50158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307</xdr:row>
      <xdr:rowOff>85725</xdr:rowOff>
    </xdr:from>
    <xdr:to>
      <xdr:col>2</xdr:col>
      <xdr:colOff>438150</xdr:colOff>
      <xdr:row>308</xdr:row>
      <xdr:rowOff>28575</xdr:rowOff>
    </xdr:to>
    <xdr:sp>
      <xdr:nvSpPr>
        <xdr:cNvPr id="114" name="Freeform 156"/>
        <xdr:cNvSpPr>
          <a:spLocks/>
        </xdr:cNvSpPr>
      </xdr:nvSpPr>
      <xdr:spPr>
        <a:xfrm>
          <a:off x="1552575" y="50053875"/>
          <a:ext cx="104775" cy="104775"/>
        </a:xfrm>
        <a:custGeom>
          <a:pathLst>
            <a:path h="11" w="11">
              <a:moveTo>
                <a:pt x="0" y="10"/>
              </a:moveTo>
              <a:cubicBezTo>
                <a:pt x="1" y="6"/>
                <a:pt x="3" y="2"/>
                <a:pt x="5" y="8"/>
              </a:cubicBezTo>
              <a:cubicBezTo>
                <a:pt x="7" y="0"/>
                <a:pt x="11" y="6"/>
                <a:pt x="11" y="1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307</xdr:row>
      <xdr:rowOff>28575</xdr:rowOff>
    </xdr:from>
    <xdr:to>
      <xdr:col>3</xdr:col>
      <xdr:colOff>447675</xdr:colOff>
      <xdr:row>307</xdr:row>
      <xdr:rowOff>133350</xdr:rowOff>
    </xdr:to>
    <xdr:sp>
      <xdr:nvSpPr>
        <xdr:cNvPr id="115" name="Freeform 157"/>
        <xdr:cNvSpPr>
          <a:spLocks/>
        </xdr:cNvSpPr>
      </xdr:nvSpPr>
      <xdr:spPr>
        <a:xfrm>
          <a:off x="2171700" y="49996725"/>
          <a:ext cx="104775" cy="104775"/>
        </a:xfrm>
        <a:custGeom>
          <a:pathLst>
            <a:path h="11" w="11">
              <a:moveTo>
                <a:pt x="0" y="10"/>
              </a:moveTo>
              <a:cubicBezTo>
                <a:pt x="1" y="6"/>
                <a:pt x="3" y="2"/>
                <a:pt x="5" y="8"/>
              </a:cubicBezTo>
              <a:cubicBezTo>
                <a:pt x="7" y="0"/>
                <a:pt x="11" y="6"/>
                <a:pt x="11" y="1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308</xdr:row>
      <xdr:rowOff>47625</xdr:rowOff>
    </xdr:from>
    <xdr:to>
      <xdr:col>3</xdr:col>
      <xdr:colOff>476250</xdr:colOff>
      <xdr:row>308</xdr:row>
      <xdr:rowOff>152400</xdr:rowOff>
    </xdr:to>
    <xdr:sp>
      <xdr:nvSpPr>
        <xdr:cNvPr id="116" name="Freeform 158"/>
        <xdr:cNvSpPr>
          <a:spLocks/>
        </xdr:cNvSpPr>
      </xdr:nvSpPr>
      <xdr:spPr>
        <a:xfrm>
          <a:off x="2200275" y="50177700"/>
          <a:ext cx="104775" cy="104775"/>
        </a:xfrm>
        <a:custGeom>
          <a:pathLst>
            <a:path h="11" w="11">
              <a:moveTo>
                <a:pt x="0" y="10"/>
              </a:moveTo>
              <a:cubicBezTo>
                <a:pt x="1" y="6"/>
                <a:pt x="3" y="2"/>
                <a:pt x="5" y="8"/>
              </a:cubicBezTo>
              <a:cubicBezTo>
                <a:pt x="7" y="0"/>
                <a:pt x="11" y="6"/>
                <a:pt x="11" y="1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308</xdr:row>
      <xdr:rowOff>66675</xdr:rowOff>
    </xdr:from>
    <xdr:to>
      <xdr:col>4</xdr:col>
      <xdr:colOff>285750</xdr:colOff>
      <xdr:row>309</xdr:row>
      <xdr:rowOff>9525</xdr:rowOff>
    </xdr:to>
    <xdr:sp>
      <xdr:nvSpPr>
        <xdr:cNvPr id="117" name="Freeform 159"/>
        <xdr:cNvSpPr>
          <a:spLocks/>
        </xdr:cNvSpPr>
      </xdr:nvSpPr>
      <xdr:spPr>
        <a:xfrm>
          <a:off x="2619375" y="50196750"/>
          <a:ext cx="104775" cy="104775"/>
        </a:xfrm>
        <a:custGeom>
          <a:pathLst>
            <a:path h="11" w="11">
              <a:moveTo>
                <a:pt x="0" y="10"/>
              </a:moveTo>
              <a:cubicBezTo>
                <a:pt x="1" y="6"/>
                <a:pt x="3" y="2"/>
                <a:pt x="5" y="8"/>
              </a:cubicBezTo>
              <a:cubicBezTo>
                <a:pt x="7" y="0"/>
                <a:pt x="11" y="6"/>
                <a:pt x="11" y="1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308</xdr:row>
      <xdr:rowOff>28575</xdr:rowOff>
    </xdr:from>
    <xdr:to>
      <xdr:col>3</xdr:col>
      <xdr:colOff>133350</xdr:colOff>
      <xdr:row>308</xdr:row>
      <xdr:rowOff>28575</xdr:rowOff>
    </xdr:to>
    <xdr:sp>
      <xdr:nvSpPr>
        <xdr:cNvPr id="118" name="Line 160"/>
        <xdr:cNvSpPr>
          <a:spLocks/>
        </xdr:cNvSpPr>
      </xdr:nvSpPr>
      <xdr:spPr>
        <a:xfrm>
          <a:off x="1666875" y="50158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307</xdr:row>
      <xdr:rowOff>114300</xdr:rowOff>
    </xdr:from>
    <xdr:to>
      <xdr:col>3</xdr:col>
      <xdr:colOff>114300</xdr:colOff>
      <xdr:row>308</xdr:row>
      <xdr:rowOff>152400</xdr:rowOff>
    </xdr:to>
    <xdr:sp>
      <xdr:nvSpPr>
        <xdr:cNvPr id="119" name="Line 161"/>
        <xdr:cNvSpPr>
          <a:spLocks/>
        </xdr:cNvSpPr>
      </xdr:nvSpPr>
      <xdr:spPr>
        <a:xfrm>
          <a:off x="1943100" y="500824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307</xdr:row>
      <xdr:rowOff>104775</xdr:rowOff>
    </xdr:from>
    <xdr:to>
      <xdr:col>3</xdr:col>
      <xdr:colOff>342900</xdr:colOff>
      <xdr:row>307</xdr:row>
      <xdr:rowOff>104775</xdr:rowOff>
    </xdr:to>
    <xdr:sp>
      <xdr:nvSpPr>
        <xdr:cNvPr id="120" name="Line 162"/>
        <xdr:cNvSpPr>
          <a:spLocks/>
        </xdr:cNvSpPr>
      </xdr:nvSpPr>
      <xdr:spPr>
        <a:xfrm>
          <a:off x="1943100" y="500729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307</xdr:row>
      <xdr:rowOff>114300</xdr:rowOff>
    </xdr:from>
    <xdr:to>
      <xdr:col>4</xdr:col>
      <xdr:colOff>66675</xdr:colOff>
      <xdr:row>307</xdr:row>
      <xdr:rowOff>114300</xdr:rowOff>
    </xdr:to>
    <xdr:sp>
      <xdr:nvSpPr>
        <xdr:cNvPr id="121" name="Line 163"/>
        <xdr:cNvSpPr>
          <a:spLocks/>
        </xdr:cNvSpPr>
      </xdr:nvSpPr>
      <xdr:spPr>
        <a:xfrm>
          <a:off x="2276475" y="500824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309</xdr:row>
      <xdr:rowOff>0</xdr:rowOff>
    </xdr:from>
    <xdr:to>
      <xdr:col>3</xdr:col>
      <xdr:colOff>381000</xdr:colOff>
      <xdr:row>309</xdr:row>
      <xdr:rowOff>0</xdr:rowOff>
    </xdr:to>
    <xdr:sp>
      <xdr:nvSpPr>
        <xdr:cNvPr id="122" name="Line 164"/>
        <xdr:cNvSpPr>
          <a:spLocks/>
        </xdr:cNvSpPr>
      </xdr:nvSpPr>
      <xdr:spPr>
        <a:xfrm>
          <a:off x="1933575" y="502920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308</xdr:row>
      <xdr:rowOff>152400</xdr:rowOff>
    </xdr:from>
    <xdr:to>
      <xdr:col>4</xdr:col>
      <xdr:colOff>171450</xdr:colOff>
      <xdr:row>308</xdr:row>
      <xdr:rowOff>152400</xdr:rowOff>
    </xdr:to>
    <xdr:sp>
      <xdr:nvSpPr>
        <xdr:cNvPr id="123" name="Line 165"/>
        <xdr:cNvSpPr>
          <a:spLocks/>
        </xdr:cNvSpPr>
      </xdr:nvSpPr>
      <xdr:spPr>
        <a:xfrm>
          <a:off x="2324100" y="502824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307</xdr:row>
      <xdr:rowOff>114300</xdr:rowOff>
    </xdr:from>
    <xdr:to>
      <xdr:col>4</xdr:col>
      <xdr:colOff>447675</xdr:colOff>
      <xdr:row>307</xdr:row>
      <xdr:rowOff>114300</xdr:rowOff>
    </xdr:to>
    <xdr:sp>
      <xdr:nvSpPr>
        <xdr:cNvPr id="124" name="Line 166"/>
        <xdr:cNvSpPr>
          <a:spLocks/>
        </xdr:cNvSpPr>
      </xdr:nvSpPr>
      <xdr:spPr>
        <a:xfrm>
          <a:off x="2486025" y="500824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308</xdr:row>
      <xdr:rowOff>152400</xdr:rowOff>
    </xdr:from>
    <xdr:to>
      <xdr:col>4</xdr:col>
      <xdr:colOff>447675</xdr:colOff>
      <xdr:row>308</xdr:row>
      <xdr:rowOff>152400</xdr:rowOff>
    </xdr:to>
    <xdr:sp>
      <xdr:nvSpPr>
        <xdr:cNvPr id="125" name="Line 167"/>
        <xdr:cNvSpPr>
          <a:spLocks/>
        </xdr:cNvSpPr>
      </xdr:nvSpPr>
      <xdr:spPr>
        <a:xfrm>
          <a:off x="2743200" y="50282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307</xdr:row>
      <xdr:rowOff>114300</xdr:rowOff>
    </xdr:from>
    <xdr:to>
      <xdr:col>4</xdr:col>
      <xdr:colOff>457200</xdr:colOff>
      <xdr:row>308</xdr:row>
      <xdr:rowOff>142875</xdr:rowOff>
    </xdr:to>
    <xdr:sp>
      <xdr:nvSpPr>
        <xdr:cNvPr id="126" name="Line 168"/>
        <xdr:cNvSpPr>
          <a:spLocks/>
        </xdr:cNvSpPr>
      </xdr:nvSpPr>
      <xdr:spPr>
        <a:xfrm flipV="1">
          <a:off x="2895600" y="50082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308</xdr:row>
      <xdr:rowOff>152400</xdr:rowOff>
    </xdr:from>
    <xdr:to>
      <xdr:col>4</xdr:col>
      <xdr:colOff>28575</xdr:colOff>
      <xdr:row>311</xdr:row>
      <xdr:rowOff>152400</xdr:rowOff>
    </xdr:to>
    <xdr:sp>
      <xdr:nvSpPr>
        <xdr:cNvPr id="127" name="Line 169"/>
        <xdr:cNvSpPr>
          <a:spLocks/>
        </xdr:cNvSpPr>
      </xdr:nvSpPr>
      <xdr:spPr>
        <a:xfrm>
          <a:off x="2466975" y="502824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310</xdr:row>
      <xdr:rowOff>57150</xdr:rowOff>
    </xdr:from>
    <xdr:to>
      <xdr:col>2</xdr:col>
      <xdr:colOff>85725</xdr:colOff>
      <xdr:row>311</xdr:row>
      <xdr:rowOff>142875</xdr:rowOff>
    </xdr:to>
    <xdr:sp>
      <xdr:nvSpPr>
        <xdr:cNvPr id="128" name="Line 170"/>
        <xdr:cNvSpPr>
          <a:spLocks/>
        </xdr:cNvSpPr>
      </xdr:nvSpPr>
      <xdr:spPr>
        <a:xfrm>
          <a:off x="1304925" y="50511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310</xdr:row>
      <xdr:rowOff>66675</xdr:rowOff>
    </xdr:from>
    <xdr:to>
      <xdr:col>6</xdr:col>
      <xdr:colOff>95250</xdr:colOff>
      <xdr:row>312</xdr:row>
      <xdr:rowOff>0</xdr:rowOff>
    </xdr:to>
    <xdr:sp>
      <xdr:nvSpPr>
        <xdr:cNvPr id="129" name="Line 171"/>
        <xdr:cNvSpPr>
          <a:spLocks/>
        </xdr:cNvSpPr>
      </xdr:nvSpPr>
      <xdr:spPr>
        <a:xfrm>
          <a:off x="3752850" y="505206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311</xdr:row>
      <xdr:rowOff>152400</xdr:rowOff>
    </xdr:from>
    <xdr:to>
      <xdr:col>6</xdr:col>
      <xdr:colOff>95250</xdr:colOff>
      <xdr:row>312</xdr:row>
      <xdr:rowOff>0</xdr:rowOff>
    </xdr:to>
    <xdr:sp>
      <xdr:nvSpPr>
        <xdr:cNvPr id="130" name="Line 172"/>
        <xdr:cNvSpPr>
          <a:spLocks/>
        </xdr:cNvSpPr>
      </xdr:nvSpPr>
      <xdr:spPr>
        <a:xfrm>
          <a:off x="1304925" y="50768250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308</xdr:row>
      <xdr:rowOff>57150</xdr:rowOff>
    </xdr:from>
    <xdr:to>
      <xdr:col>6</xdr:col>
      <xdr:colOff>66675</xdr:colOff>
      <xdr:row>308</xdr:row>
      <xdr:rowOff>57150</xdr:rowOff>
    </xdr:to>
    <xdr:sp>
      <xdr:nvSpPr>
        <xdr:cNvPr id="131" name="Line 173"/>
        <xdr:cNvSpPr>
          <a:spLocks/>
        </xdr:cNvSpPr>
      </xdr:nvSpPr>
      <xdr:spPr>
        <a:xfrm>
          <a:off x="2914650" y="501872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308</xdr:row>
      <xdr:rowOff>38100</xdr:rowOff>
    </xdr:from>
    <xdr:to>
      <xdr:col>6</xdr:col>
      <xdr:colOff>95250</xdr:colOff>
      <xdr:row>309</xdr:row>
      <xdr:rowOff>47625</xdr:rowOff>
    </xdr:to>
    <xdr:sp>
      <xdr:nvSpPr>
        <xdr:cNvPr id="132" name="Line 174"/>
        <xdr:cNvSpPr>
          <a:spLocks/>
        </xdr:cNvSpPr>
      </xdr:nvSpPr>
      <xdr:spPr>
        <a:xfrm flipV="1">
          <a:off x="3752850" y="501681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315</xdr:row>
      <xdr:rowOff>47625</xdr:rowOff>
    </xdr:from>
    <xdr:to>
      <xdr:col>3</xdr:col>
      <xdr:colOff>171450</xdr:colOff>
      <xdr:row>316</xdr:row>
      <xdr:rowOff>57150</xdr:rowOff>
    </xdr:to>
    <xdr:sp>
      <xdr:nvSpPr>
        <xdr:cNvPr id="133" name="Oval 175"/>
        <xdr:cNvSpPr>
          <a:spLocks/>
        </xdr:cNvSpPr>
      </xdr:nvSpPr>
      <xdr:spPr>
        <a:xfrm>
          <a:off x="1828800" y="513111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315</xdr:row>
      <xdr:rowOff>47625</xdr:rowOff>
    </xdr:from>
    <xdr:to>
      <xdr:col>7</xdr:col>
      <xdr:colOff>171450</xdr:colOff>
      <xdr:row>316</xdr:row>
      <xdr:rowOff>57150</xdr:rowOff>
    </xdr:to>
    <xdr:sp>
      <xdr:nvSpPr>
        <xdr:cNvPr id="134" name="Oval 176"/>
        <xdr:cNvSpPr>
          <a:spLocks/>
        </xdr:cNvSpPr>
      </xdr:nvSpPr>
      <xdr:spPr>
        <a:xfrm>
          <a:off x="4267200" y="513111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314</xdr:row>
      <xdr:rowOff>19050</xdr:rowOff>
    </xdr:from>
    <xdr:to>
      <xdr:col>3</xdr:col>
      <xdr:colOff>104775</xdr:colOff>
      <xdr:row>315</xdr:row>
      <xdr:rowOff>38100</xdr:rowOff>
    </xdr:to>
    <xdr:sp>
      <xdr:nvSpPr>
        <xdr:cNvPr id="135" name="Line 177"/>
        <xdr:cNvSpPr>
          <a:spLocks/>
        </xdr:cNvSpPr>
      </xdr:nvSpPr>
      <xdr:spPr>
        <a:xfrm flipV="1">
          <a:off x="1933575" y="511206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314</xdr:row>
      <xdr:rowOff>28575</xdr:rowOff>
    </xdr:from>
    <xdr:to>
      <xdr:col>3</xdr:col>
      <xdr:colOff>314325</xdr:colOff>
      <xdr:row>314</xdr:row>
      <xdr:rowOff>28575</xdr:rowOff>
    </xdr:to>
    <xdr:sp>
      <xdr:nvSpPr>
        <xdr:cNvPr id="136" name="Line 178"/>
        <xdr:cNvSpPr>
          <a:spLocks/>
        </xdr:cNvSpPr>
      </xdr:nvSpPr>
      <xdr:spPr>
        <a:xfrm>
          <a:off x="1924050" y="511302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313</xdr:row>
      <xdr:rowOff>85725</xdr:rowOff>
    </xdr:from>
    <xdr:to>
      <xdr:col>3</xdr:col>
      <xdr:colOff>438150</xdr:colOff>
      <xdr:row>314</xdr:row>
      <xdr:rowOff>28575</xdr:rowOff>
    </xdr:to>
    <xdr:sp>
      <xdr:nvSpPr>
        <xdr:cNvPr id="137" name="Freeform 179"/>
        <xdr:cNvSpPr>
          <a:spLocks/>
        </xdr:cNvSpPr>
      </xdr:nvSpPr>
      <xdr:spPr>
        <a:xfrm>
          <a:off x="2162175" y="51025425"/>
          <a:ext cx="104775" cy="104775"/>
        </a:xfrm>
        <a:custGeom>
          <a:pathLst>
            <a:path h="11" w="11">
              <a:moveTo>
                <a:pt x="0" y="10"/>
              </a:moveTo>
              <a:cubicBezTo>
                <a:pt x="1" y="6"/>
                <a:pt x="3" y="2"/>
                <a:pt x="5" y="8"/>
              </a:cubicBezTo>
              <a:cubicBezTo>
                <a:pt x="7" y="0"/>
                <a:pt x="11" y="6"/>
                <a:pt x="11" y="1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313</xdr:row>
      <xdr:rowOff>28575</xdr:rowOff>
    </xdr:from>
    <xdr:to>
      <xdr:col>4</xdr:col>
      <xdr:colOff>447675</xdr:colOff>
      <xdr:row>313</xdr:row>
      <xdr:rowOff>133350</xdr:rowOff>
    </xdr:to>
    <xdr:sp>
      <xdr:nvSpPr>
        <xdr:cNvPr id="138" name="Freeform 180"/>
        <xdr:cNvSpPr>
          <a:spLocks/>
        </xdr:cNvSpPr>
      </xdr:nvSpPr>
      <xdr:spPr>
        <a:xfrm>
          <a:off x="2781300" y="50968275"/>
          <a:ext cx="104775" cy="104775"/>
        </a:xfrm>
        <a:custGeom>
          <a:pathLst>
            <a:path h="11" w="11">
              <a:moveTo>
                <a:pt x="0" y="10"/>
              </a:moveTo>
              <a:cubicBezTo>
                <a:pt x="1" y="6"/>
                <a:pt x="3" y="2"/>
                <a:pt x="5" y="8"/>
              </a:cubicBezTo>
              <a:cubicBezTo>
                <a:pt x="7" y="0"/>
                <a:pt x="11" y="6"/>
                <a:pt x="11" y="1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314</xdr:row>
      <xdr:rowOff>28575</xdr:rowOff>
    </xdr:from>
    <xdr:to>
      <xdr:col>4</xdr:col>
      <xdr:colOff>133350</xdr:colOff>
      <xdr:row>314</xdr:row>
      <xdr:rowOff>28575</xdr:rowOff>
    </xdr:to>
    <xdr:sp>
      <xdr:nvSpPr>
        <xdr:cNvPr id="139" name="Line 183"/>
        <xdr:cNvSpPr>
          <a:spLocks/>
        </xdr:cNvSpPr>
      </xdr:nvSpPr>
      <xdr:spPr>
        <a:xfrm>
          <a:off x="2276475" y="511302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313</xdr:row>
      <xdr:rowOff>114300</xdr:rowOff>
    </xdr:from>
    <xdr:to>
      <xdr:col>4</xdr:col>
      <xdr:colOff>114300</xdr:colOff>
      <xdr:row>314</xdr:row>
      <xdr:rowOff>152400</xdr:rowOff>
    </xdr:to>
    <xdr:sp>
      <xdr:nvSpPr>
        <xdr:cNvPr id="140" name="Line 184"/>
        <xdr:cNvSpPr>
          <a:spLocks/>
        </xdr:cNvSpPr>
      </xdr:nvSpPr>
      <xdr:spPr>
        <a:xfrm>
          <a:off x="2552700" y="51054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313</xdr:row>
      <xdr:rowOff>104775</xdr:rowOff>
    </xdr:from>
    <xdr:to>
      <xdr:col>4</xdr:col>
      <xdr:colOff>342900</xdr:colOff>
      <xdr:row>313</xdr:row>
      <xdr:rowOff>104775</xdr:rowOff>
    </xdr:to>
    <xdr:sp>
      <xdr:nvSpPr>
        <xdr:cNvPr id="141" name="Line 185"/>
        <xdr:cNvSpPr>
          <a:spLocks/>
        </xdr:cNvSpPr>
      </xdr:nvSpPr>
      <xdr:spPr>
        <a:xfrm>
          <a:off x="2552700" y="510444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313</xdr:row>
      <xdr:rowOff>114300</xdr:rowOff>
    </xdr:from>
    <xdr:to>
      <xdr:col>5</xdr:col>
      <xdr:colOff>66675</xdr:colOff>
      <xdr:row>313</xdr:row>
      <xdr:rowOff>114300</xdr:rowOff>
    </xdr:to>
    <xdr:sp>
      <xdr:nvSpPr>
        <xdr:cNvPr id="142" name="Line 186"/>
        <xdr:cNvSpPr>
          <a:spLocks/>
        </xdr:cNvSpPr>
      </xdr:nvSpPr>
      <xdr:spPr>
        <a:xfrm>
          <a:off x="2886075" y="510540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313</xdr:row>
      <xdr:rowOff>114300</xdr:rowOff>
    </xdr:from>
    <xdr:to>
      <xdr:col>5</xdr:col>
      <xdr:colOff>447675</xdr:colOff>
      <xdr:row>313</xdr:row>
      <xdr:rowOff>114300</xdr:rowOff>
    </xdr:to>
    <xdr:sp>
      <xdr:nvSpPr>
        <xdr:cNvPr id="143" name="Line 189"/>
        <xdr:cNvSpPr>
          <a:spLocks/>
        </xdr:cNvSpPr>
      </xdr:nvSpPr>
      <xdr:spPr>
        <a:xfrm>
          <a:off x="3095625" y="510540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313</xdr:row>
      <xdr:rowOff>114300</xdr:rowOff>
    </xdr:from>
    <xdr:to>
      <xdr:col>5</xdr:col>
      <xdr:colOff>457200</xdr:colOff>
      <xdr:row>314</xdr:row>
      <xdr:rowOff>142875</xdr:rowOff>
    </xdr:to>
    <xdr:sp>
      <xdr:nvSpPr>
        <xdr:cNvPr id="144" name="Line 191"/>
        <xdr:cNvSpPr>
          <a:spLocks/>
        </xdr:cNvSpPr>
      </xdr:nvSpPr>
      <xdr:spPr>
        <a:xfrm flipV="1">
          <a:off x="3505200" y="510540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316</xdr:row>
      <xdr:rowOff>57150</xdr:rowOff>
    </xdr:from>
    <xdr:to>
      <xdr:col>3</xdr:col>
      <xdr:colOff>85725</xdr:colOff>
      <xdr:row>317</xdr:row>
      <xdr:rowOff>142875</xdr:rowOff>
    </xdr:to>
    <xdr:sp>
      <xdr:nvSpPr>
        <xdr:cNvPr id="145" name="Line 193"/>
        <xdr:cNvSpPr>
          <a:spLocks/>
        </xdr:cNvSpPr>
      </xdr:nvSpPr>
      <xdr:spPr>
        <a:xfrm>
          <a:off x="1914525" y="51482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316</xdr:row>
      <xdr:rowOff>66675</xdr:rowOff>
    </xdr:from>
    <xdr:to>
      <xdr:col>7</xdr:col>
      <xdr:colOff>95250</xdr:colOff>
      <xdr:row>318</xdr:row>
      <xdr:rowOff>0</xdr:rowOff>
    </xdr:to>
    <xdr:sp>
      <xdr:nvSpPr>
        <xdr:cNvPr id="146" name="Line 194"/>
        <xdr:cNvSpPr>
          <a:spLocks/>
        </xdr:cNvSpPr>
      </xdr:nvSpPr>
      <xdr:spPr>
        <a:xfrm>
          <a:off x="4362450" y="51492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317</xdr:row>
      <xdr:rowOff>152400</xdr:rowOff>
    </xdr:from>
    <xdr:to>
      <xdr:col>7</xdr:col>
      <xdr:colOff>95250</xdr:colOff>
      <xdr:row>318</xdr:row>
      <xdr:rowOff>0</xdr:rowOff>
    </xdr:to>
    <xdr:sp>
      <xdr:nvSpPr>
        <xdr:cNvPr id="147" name="Line 195"/>
        <xdr:cNvSpPr>
          <a:spLocks/>
        </xdr:cNvSpPr>
      </xdr:nvSpPr>
      <xdr:spPr>
        <a:xfrm>
          <a:off x="1914525" y="51739800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314</xdr:row>
      <xdr:rowOff>57150</xdr:rowOff>
    </xdr:from>
    <xdr:to>
      <xdr:col>7</xdr:col>
      <xdr:colOff>66675</xdr:colOff>
      <xdr:row>314</xdr:row>
      <xdr:rowOff>57150</xdr:rowOff>
    </xdr:to>
    <xdr:sp>
      <xdr:nvSpPr>
        <xdr:cNvPr id="148" name="Line 196"/>
        <xdr:cNvSpPr>
          <a:spLocks/>
        </xdr:cNvSpPr>
      </xdr:nvSpPr>
      <xdr:spPr>
        <a:xfrm>
          <a:off x="3524250" y="511587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314</xdr:row>
      <xdr:rowOff>38100</xdr:rowOff>
    </xdr:from>
    <xdr:to>
      <xdr:col>7</xdr:col>
      <xdr:colOff>76200</xdr:colOff>
      <xdr:row>315</xdr:row>
      <xdr:rowOff>47625</xdr:rowOff>
    </xdr:to>
    <xdr:sp>
      <xdr:nvSpPr>
        <xdr:cNvPr id="149" name="Line 197"/>
        <xdr:cNvSpPr>
          <a:spLocks/>
        </xdr:cNvSpPr>
      </xdr:nvSpPr>
      <xdr:spPr>
        <a:xfrm flipV="1">
          <a:off x="4343400" y="51139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314</xdr:row>
      <xdr:rowOff>142875</xdr:rowOff>
    </xdr:from>
    <xdr:to>
      <xdr:col>4</xdr:col>
      <xdr:colOff>200025</xdr:colOff>
      <xdr:row>315</xdr:row>
      <xdr:rowOff>142875</xdr:rowOff>
    </xdr:to>
    <xdr:sp>
      <xdr:nvSpPr>
        <xdr:cNvPr id="150" name="Freeform 199"/>
        <xdr:cNvSpPr>
          <a:spLocks/>
        </xdr:cNvSpPr>
      </xdr:nvSpPr>
      <xdr:spPr>
        <a:xfrm>
          <a:off x="2562225" y="51244500"/>
          <a:ext cx="76200" cy="161925"/>
        </a:xfrm>
        <a:custGeom>
          <a:pathLst>
            <a:path h="17" w="8">
              <a:moveTo>
                <a:pt x="1" y="0"/>
              </a:moveTo>
              <a:cubicBezTo>
                <a:pt x="7" y="1"/>
                <a:pt x="8" y="6"/>
                <a:pt x="2" y="8"/>
              </a:cubicBezTo>
              <a:cubicBezTo>
                <a:pt x="7" y="11"/>
                <a:pt x="6" y="17"/>
                <a:pt x="0" y="1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315</xdr:row>
      <xdr:rowOff>0</xdr:rowOff>
    </xdr:from>
    <xdr:to>
      <xdr:col>5</xdr:col>
      <xdr:colOff>523875</xdr:colOff>
      <xdr:row>316</xdr:row>
      <xdr:rowOff>0</xdr:rowOff>
    </xdr:to>
    <xdr:sp>
      <xdr:nvSpPr>
        <xdr:cNvPr id="151" name="Freeform 200"/>
        <xdr:cNvSpPr>
          <a:spLocks/>
        </xdr:cNvSpPr>
      </xdr:nvSpPr>
      <xdr:spPr>
        <a:xfrm>
          <a:off x="3495675" y="51263550"/>
          <a:ext cx="76200" cy="161925"/>
        </a:xfrm>
        <a:custGeom>
          <a:pathLst>
            <a:path h="17" w="8">
              <a:moveTo>
                <a:pt x="1" y="0"/>
              </a:moveTo>
              <a:cubicBezTo>
                <a:pt x="7" y="1"/>
                <a:pt x="8" y="6"/>
                <a:pt x="2" y="8"/>
              </a:cubicBezTo>
              <a:cubicBezTo>
                <a:pt x="7" y="11"/>
                <a:pt x="6" y="17"/>
                <a:pt x="0" y="1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315</xdr:row>
      <xdr:rowOff>152400</xdr:rowOff>
    </xdr:from>
    <xdr:to>
      <xdr:col>4</xdr:col>
      <xdr:colOff>133350</xdr:colOff>
      <xdr:row>317</xdr:row>
      <xdr:rowOff>152400</xdr:rowOff>
    </xdr:to>
    <xdr:sp>
      <xdr:nvSpPr>
        <xdr:cNvPr id="152" name="Line 201"/>
        <xdr:cNvSpPr>
          <a:spLocks/>
        </xdr:cNvSpPr>
      </xdr:nvSpPr>
      <xdr:spPr>
        <a:xfrm>
          <a:off x="2571750" y="514159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316</xdr:row>
      <xdr:rowOff>0</xdr:rowOff>
    </xdr:from>
    <xdr:to>
      <xdr:col>5</xdr:col>
      <xdr:colOff>466725</xdr:colOff>
      <xdr:row>318</xdr:row>
      <xdr:rowOff>0</xdr:rowOff>
    </xdr:to>
    <xdr:sp>
      <xdr:nvSpPr>
        <xdr:cNvPr id="153" name="Line 202"/>
        <xdr:cNvSpPr>
          <a:spLocks/>
        </xdr:cNvSpPr>
      </xdr:nvSpPr>
      <xdr:spPr>
        <a:xfrm>
          <a:off x="3514725" y="51425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324</xdr:row>
      <xdr:rowOff>47625</xdr:rowOff>
    </xdr:from>
    <xdr:to>
      <xdr:col>3</xdr:col>
      <xdr:colOff>171450</xdr:colOff>
      <xdr:row>325</xdr:row>
      <xdr:rowOff>57150</xdr:rowOff>
    </xdr:to>
    <xdr:sp>
      <xdr:nvSpPr>
        <xdr:cNvPr id="154" name="Oval 203"/>
        <xdr:cNvSpPr>
          <a:spLocks/>
        </xdr:cNvSpPr>
      </xdr:nvSpPr>
      <xdr:spPr>
        <a:xfrm>
          <a:off x="1828800" y="527685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324</xdr:row>
      <xdr:rowOff>47625</xdr:rowOff>
    </xdr:from>
    <xdr:to>
      <xdr:col>7</xdr:col>
      <xdr:colOff>171450</xdr:colOff>
      <xdr:row>325</xdr:row>
      <xdr:rowOff>57150</xdr:rowOff>
    </xdr:to>
    <xdr:sp>
      <xdr:nvSpPr>
        <xdr:cNvPr id="155" name="Oval 204"/>
        <xdr:cNvSpPr>
          <a:spLocks/>
        </xdr:cNvSpPr>
      </xdr:nvSpPr>
      <xdr:spPr>
        <a:xfrm>
          <a:off x="4267200" y="527685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323</xdr:row>
      <xdr:rowOff>19050</xdr:rowOff>
    </xdr:from>
    <xdr:to>
      <xdr:col>3</xdr:col>
      <xdr:colOff>104775</xdr:colOff>
      <xdr:row>324</xdr:row>
      <xdr:rowOff>38100</xdr:rowOff>
    </xdr:to>
    <xdr:sp>
      <xdr:nvSpPr>
        <xdr:cNvPr id="156" name="Line 205"/>
        <xdr:cNvSpPr>
          <a:spLocks/>
        </xdr:cNvSpPr>
      </xdr:nvSpPr>
      <xdr:spPr>
        <a:xfrm flipV="1">
          <a:off x="1933575" y="525780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323</xdr:row>
      <xdr:rowOff>28575</xdr:rowOff>
    </xdr:from>
    <xdr:to>
      <xdr:col>3</xdr:col>
      <xdr:colOff>314325</xdr:colOff>
      <xdr:row>323</xdr:row>
      <xdr:rowOff>28575</xdr:rowOff>
    </xdr:to>
    <xdr:sp>
      <xdr:nvSpPr>
        <xdr:cNvPr id="157" name="Line 206"/>
        <xdr:cNvSpPr>
          <a:spLocks/>
        </xdr:cNvSpPr>
      </xdr:nvSpPr>
      <xdr:spPr>
        <a:xfrm>
          <a:off x="1924050" y="525875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322</xdr:row>
      <xdr:rowOff>85725</xdr:rowOff>
    </xdr:from>
    <xdr:to>
      <xdr:col>3</xdr:col>
      <xdr:colOff>438150</xdr:colOff>
      <xdr:row>323</xdr:row>
      <xdr:rowOff>28575</xdr:rowOff>
    </xdr:to>
    <xdr:sp>
      <xdr:nvSpPr>
        <xdr:cNvPr id="158" name="Freeform 207"/>
        <xdr:cNvSpPr>
          <a:spLocks/>
        </xdr:cNvSpPr>
      </xdr:nvSpPr>
      <xdr:spPr>
        <a:xfrm>
          <a:off x="2162175" y="52482750"/>
          <a:ext cx="104775" cy="104775"/>
        </a:xfrm>
        <a:custGeom>
          <a:pathLst>
            <a:path h="11" w="11">
              <a:moveTo>
                <a:pt x="0" y="10"/>
              </a:moveTo>
              <a:cubicBezTo>
                <a:pt x="1" y="6"/>
                <a:pt x="3" y="2"/>
                <a:pt x="5" y="8"/>
              </a:cubicBezTo>
              <a:cubicBezTo>
                <a:pt x="7" y="0"/>
                <a:pt x="11" y="6"/>
                <a:pt x="11" y="1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322</xdr:row>
      <xdr:rowOff>28575</xdr:rowOff>
    </xdr:from>
    <xdr:to>
      <xdr:col>4</xdr:col>
      <xdr:colOff>447675</xdr:colOff>
      <xdr:row>322</xdr:row>
      <xdr:rowOff>133350</xdr:rowOff>
    </xdr:to>
    <xdr:sp>
      <xdr:nvSpPr>
        <xdr:cNvPr id="159" name="Freeform 208"/>
        <xdr:cNvSpPr>
          <a:spLocks/>
        </xdr:cNvSpPr>
      </xdr:nvSpPr>
      <xdr:spPr>
        <a:xfrm>
          <a:off x="2781300" y="52425600"/>
          <a:ext cx="104775" cy="104775"/>
        </a:xfrm>
        <a:custGeom>
          <a:pathLst>
            <a:path h="11" w="11">
              <a:moveTo>
                <a:pt x="0" y="10"/>
              </a:moveTo>
              <a:cubicBezTo>
                <a:pt x="1" y="6"/>
                <a:pt x="3" y="2"/>
                <a:pt x="5" y="8"/>
              </a:cubicBezTo>
              <a:cubicBezTo>
                <a:pt x="7" y="0"/>
                <a:pt x="11" y="6"/>
                <a:pt x="11" y="1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323</xdr:row>
      <xdr:rowOff>28575</xdr:rowOff>
    </xdr:from>
    <xdr:to>
      <xdr:col>4</xdr:col>
      <xdr:colOff>133350</xdr:colOff>
      <xdr:row>323</xdr:row>
      <xdr:rowOff>28575</xdr:rowOff>
    </xdr:to>
    <xdr:sp>
      <xdr:nvSpPr>
        <xdr:cNvPr id="160" name="Line 209"/>
        <xdr:cNvSpPr>
          <a:spLocks/>
        </xdr:cNvSpPr>
      </xdr:nvSpPr>
      <xdr:spPr>
        <a:xfrm>
          <a:off x="2276475" y="525875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322</xdr:row>
      <xdr:rowOff>104775</xdr:rowOff>
    </xdr:from>
    <xdr:to>
      <xdr:col>4</xdr:col>
      <xdr:colOff>342900</xdr:colOff>
      <xdr:row>322</xdr:row>
      <xdr:rowOff>104775</xdr:rowOff>
    </xdr:to>
    <xdr:sp>
      <xdr:nvSpPr>
        <xdr:cNvPr id="161" name="Line 211"/>
        <xdr:cNvSpPr>
          <a:spLocks/>
        </xdr:cNvSpPr>
      </xdr:nvSpPr>
      <xdr:spPr>
        <a:xfrm>
          <a:off x="2552700" y="525018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322</xdr:row>
      <xdr:rowOff>114300</xdr:rowOff>
    </xdr:from>
    <xdr:to>
      <xdr:col>5</xdr:col>
      <xdr:colOff>66675</xdr:colOff>
      <xdr:row>322</xdr:row>
      <xdr:rowOff>114300</xdr:rowOff>
    </xdr:to>
    <xdr:sp>
      <xdr:nvSpPr>
        <xdr:cNvPr id="162" name="Line 212"/>
        <xdr:cNvSpPr>
          <a:spLocks/>
        </xdr:cNvSpPr>
      </xdr:nvSpPr>
      <xdr:spPr>
        <a:xfrm>
          <a:off x="2886075" y="525113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322</xdr:row>
      <xdr:rowOff>114300</xdr:rowOff>
    </xdr:from>
    <xdr:to>
      <xdr:col>5</xdr:col>
      <xdr:colOff>447675</xdr:colOff>
      <xdr:row>322</xdr:row>
      <xdr:rowOff>114300</xdr:rowOff>
    </xdr:to>
    <xdr:sp>
      <xdr:nvSpPr>
        <xdr:cNvPr id="163" name="Line 213"/>
        <xdr:cNvSpPr>
          <a:spLocks/>
        </xdr:cNvSpPr>
      </xdr:nvSpPr>
      <xdr:spPr>
        <a:xfrm>
          <a:off x="3095625" y="525113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325</xdr:row>
      <xdr:rowOff>57150</xdr:rowOff>
    </xdr:from>
    <xdr:to>
      <xdr:col>3</xdr:col>
      <xdr:colOff>85725</xdr:colOff>
      <xdr:row>326</xdr:row>
      <xdr:rowOff>142875</xdr:rowOff>
    </xdr:to>
    <xdr:sp>
      <xdr:nvSpPr>
        <xdr:cNvPr id="164" name="Line 215"/>
        <xdr:cNvSpPr>
          <a:spLocks/>
        </xdr:cNvSpPr>
      </xdr:nvSpPr>
      <xdr:spPr>
        <a:xfrm>
          <a:off x="1914525" y="529399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325</xdr:row>
      <xdr:rowOff>66675</xdr:rowOff>
    </xdr:from>
    <xdr:to>
      <xdr:col>7</xdr:col>
      <xdr:colOff>95250</xdr:colOff>
      <xdr:row>327</xdr:row>
      <xdr:rowOff>0</xdr:rowOff>
    </xdr:to>
    <xdr:sp>
      <xdr:nvSpPr>
        <xdr:cNvPr id="165" name="Line 216"/>
        <xdr:cNvSpPr>
          <a:spLocks/>
        </xdr:cNvSpPr>
      </xdr:nvSpPr>
      <xdr:spPr>
        <a:xfrm>
          <a:off x="4362450" y="529494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326</xdr:row>
      <xdr:rowOff>152400</xdr:rowOff>
    </xdr:from>
    <xdr:to>
      <xdr:col>7</xdr:col>
      <xdr:colOff>95250</xdr:colOff>
      <xdr:row>327</xdr:row>
      <xdr:rowOff>0</xdr:rowOff>
    </xdr:to>
    <xdr:sp>
      <xdr:nvSpPr>
        <xdr:cNvPr id="166" name="Line 217"/>
        <xdr:cNvSpPr>
          <a:spLocks/>
        </xdr:cNvSpPr>
      </xdr:nvSpPr>
      <xdr:spPr>
        <a:xfrm>
          <a:off x="1914525" y="531971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322</xdr:row>
      <xdr:rowOff>114300</xdr:rowOff>
    </xdr:from>
    <xdr:to>
      <xdr:col>7</xdr:col>
      <xdr:colOff>19050</xdr:colOff>
      <xdr:row>322</xdr:row>
      <xdr:rowOff>114300</xdr:rowOff>
    </xdr:to>
    <xdr:sp>
      <xdr:nvSpPr>
        <xdr:cNvPr id="167" name="Line 218"/>
        <xdr:cNvSpPr>
          <a:spLocks/>
        </xdr:cNvSpPr>
      </xdr:nvSpPr>
      <xdr:spPr>
        <a:xfrm>
          <a:off x="3476625" y="525113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322</xdr:row>
      <xdr:rowOff>123825</xdr:rowOff>
    </xdr:from>
    <xdr:to>
      <xdr:col>7</xdr:col>
      <xdr:colOff>95250</xdr:colOff>
      <xdr:row>324</xdr:row>
      <xdr:rowOff>38100</xdr:rowOff>
    </xdr:to>
    <xdr:sp>
      <xdr:nvSpPr>
        <xdr:cNvPr id="168" name="Line 224"/>
        <xdr:cNvSpPr>
          <a:spLocks/>
        </xdr:cNvSpPr>
      </xdr:nvSpPr>
      <xdr:spPr>
        <a:xfrm flipV="1">
          <a:off x="4362450" y="525208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322</xdr:row>
      <xdr:rowOff>114300</xdr:rowOff>
    </xdr:from>
    <xdr:to>
      <xdr:col>7</xdr:col>
      <xdr:colOff>95250</xdr:colOff>
      <xdr:row>322</xdr:row>
      <xdr:rowOff>114300</xdr:rowOff>
    </xdr:to>
    <xdr:sp>
      <xdr:nvSpPr>
        <xdr:cNvPr id="169" name="Line 225"/>
        <xdr:cNvSpPr>
          <a:spLocks/>
        </xdr:cNvSpPr>
      </xdr:nvSpPr>
      <xdr:spPr>
        <a:xfrm>
          <a:off x="4305300" y="525113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322</xdr:row>
      <xdr:rowOff>104775</xdr:rowOff>
    </xdr:from>
    <xdr:to>
      <xdr:col>4</xdr:col>
      <xdr:colOff>123825</xdr:colOff>
      <xdr:row>323</xdr:row>
      <xdr:rowOff>38100</xdr:rowOff>
    </xdr:to>
    <xdr:sp>
      <xdr:nvSpPr>
        <xdr:cNvPr id="170" name="Line 227"/>
        <xdr:cNvSpPr>
          <a:spLocks/>
        </xdr:cNvSpPr>
      </xdr:nvSpPr>
      <xdr:spPr>
        <a:xfrm>
          <a:off x="2562225" y="525018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338</xdr:row>
      <xdr:rowOff>95250</xdr:rowOff>
    </xdr:from>
    <xdr:to>
      <xdr:col>3</xdr:col>
      <xdr:colOff>600075</xdr:colOff>
      <xdr:row>348</xdr:row>
      <xdr:rowOff>152400</xdr:rowOff>
    </xdr:to>
    <xdr:sp>
      <xdr:nvSpPr>
        <xdr:cNvPr id="171" name="Line 228"/>
        <xdr:cNvSpPr>
          <a:spLocks/>
        </xdr:cNvSpPr>
      </xdr:nvSpPr>
      <xdr:spPr>
        <a:xfrm flipV="1">
          <a:off x="2428875" y="55083075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348</xdr:row>
      <xdr:rowOff>142875</xdr:rowOff>
    </xdr:from>
    <xdr:to>
      <xdr:col>8</xdr:col>
      <xdr:colOff>180975</xdr:colOff>
      <xdr:row>348</xdr:row>
      <xdr:rowOff>142875</xdr:rowOff>
    </xdr:to>
    <xdr:sp>
      <xdr:nvSpPr>
        <xdr:cNvPr id="172" name="Line 229"/>
        <xdr:cNvSpPr>
          <a:spLocks/>
        </xdr:cNvSpPr>
      </xdr:nvSpPr>
      <xdr:spPr>
        <a:xfrm>
          <a:off x="2428875" y="567499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339</xdr:row>
      <xdr:rowOff>85725</xdr:rowOff>
    </xdr:from>
    <xdr:to>
      <xdr:col>6</xdr:col>
      <xdr:colOff>581025</xdr:colOff>
      <xdr:row>348</xdr:row>
      <xdr:rowOff>133350</xdr:rowOff>
    </xdr:to>
    <xdr:sp>
      <xdr:nvSpPr>
        <xdr:cNvPr id="173" name="Freeform 230"/>
        <xdr:cNvSpPr>
          <a:spLocks/>
        </xdr:cNvSpPr>
      </xdr:nvSpPr>
      <xdr:spPr>
        <a:xfrm>
          <a:off x="2438400" y="55235475"/>
          <a:ext cx="1800225" cy="1504950"/>
        </a:xfrm>
        <a:custGeom>
          <a:pathLst>
            <a:path h="158" w="189">
              <a:moveTo>
                <a:pt x="0" y="158"/>
              </a:moveTo>
              <a:cubicBezTo>
                <a:pt x="3" y="149"/>
                <a:pt x="4" y="139"/>
                <a:pt x="6" y="130"/>
              </a:cubicBezTo>
              <a:cubicBezTo>
                <a:pt x="7" y="126"/>
                <a:pt x="10" y="118"/>
                <a:pt x="10" y="118"/>
              </a:cubicBezTo>
              <a:cubicBezTo>
                <a:pt x="11" y="108"/>
                <a:pt x="12" y="95"/>
                <a:pt x="17" y="86"/>
              </a:cubicBezTo>
              <a:cubicBezTo>
                <a:pt x="21" y="64"/>
                <a:pt x="42" y="21"/>
                <a:pt x="62" y="8"/>
              </a:cubicBezTo>
              <a:cubicBezTo>
                <a:pt x="65" y="3"/>
                <a:pt x="67" y="3"/>
                <a:pt x="73" y="1"/>
              </a:cubicBezTo>
              <a:cubicBezTo>
                <a:pt x="74" y="1"/>
                <a:pt x="76" y="0"/>
                <a:pt x="76" y="0"/>
              </a:cubicBezTo>
              <a:cubicBezTo>
                <a:pt x="80" y="0"/>
                <a:pt x="88" y="0"/>
                <a:pt x="92" y="3"/>
              </a:cubicBezTo>
              <a:cubicBezTo>
                <a:pt x="95" y="5"/>
                <a:pt x="101" y="9"/>
                <a:pt x="101" y="9"/>
              </a:cubicBezTo>
              <a:cubicBezTo>
                <a:pt x="107" y="18"/>
                <a:pt x="116" y="26"/>
                <a:pt x="122" y="36"/>
              </a:cubicBezTo>
              <a:cubicBezTo>
                <a:pt x="126" y="53"/>
                <a:pt x="141" y="69"/>
                <a:pt x="149" y="85"/>
              </a:cubicBezTo>
              <a:cubicBezTo>
                <a:pt x="152" y="104"/>
                <a:pt x="167" y="126"/>
                <a:pt x="178" y="142"/>
              </a:cubicBezTo>
              <a:cubicBezTo>
                <a:pt x="180" y="145"/>
                <a:pt x="186" y="158"/>
                <a:pt x="189" y="15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341</xdr:row>
      <xdr:rowOff>142875</xdr:rowOff>
    </xdr:from>
    <xdr:to>
      <xdr:col>6</xdr:col>
      <xdr:colOff>542925</xdr:colOff>
      <xdr:row>348</xdr:row>
      <xdr:rowOff>152400</xdr:rowOff>
    </xdr:to>
    <xdr:sp>
      <xdr:nvSpPr>
        <xdr:cNvPr id="174" name="Freeform 231"/>
        <xdr:cNvSpPr>
          <a:spLocks/>
        </xdr:cNvSpPr>
      </xdr:nvSpPr>
      <xdr:spPr>
        <a:xfrm>
          <a:off x="2419350" y="55616475"/>
          <a:ext cx="1781175" cy="1143000"/>
        </a:xfrm>
        <a:custGeom>
          <a:pathLst>
            <a:path h="120" w="187">
              <a:moveTo>
                <a:pt x="0" y="120"/>
              </a:moveTo>
              <a:cubicBezTo>
                <a:pt x="10" y="104"/>
                <a:pt x="13" y="82"/>
                <a:pt x="19" y="65"/>
              </a:cubicBezTo>
              <a:cubicBezTo>
                <a:pt x="21" y="53"/>
                <a:pt x="18" y="65"/>
                <a:pt x="26" y="53"/>
              </a:cubicBezTo>
              <a:cubicBezTo>
                <a:pt x="30" y="48"/>
                <a:pt x="27" y="47"/>
                <a:pt x="29" y="41"/>
              </a:cubicBezTo>
              <a:cubicBezTo>
                <a:pt x="37" y="21"/>
                <a:pt x="52" y="2"/>
                <a:pt x="74" y="0"/>
              </a:cubicBezTo>
              <a:cubicBezTo>
                <a:pt x="93" y="5"/>
                <a:pt x="98" y="18"/>
                <a:pt x="113" y="28"/>
              </a:cubicBezTo>
              <a:cubicBezTo>
                <a:pt x="119" y="37"/>
                <a:pt x="127" y="47"/>
                <a:pt x="135" y="55"/>
              </a:cubicBezTo>
              <a:cubicBezTo>
                <a:pt x="139" y="66"/>
                <a:pt x="163" y="92"/>
                <a:pt x="174" y="99"/>
              </a:cubicBezTo>
              <a:cubicBezTo>
                <a:pt x="178" y="105"/>
                <a:pt x="182" y="113"/>
                <a:pt x="187" y="1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343</xdr:row>
      <xdr:rowOff>0</xdr:rowOff>
    </xdr:from>
    <xdr:to>
      <xdr:col>6</xdr:col>
      <xdr:colOff>247650</xdr:colOff>
      <xdr:row>343</xdr:row>
      <xdr:rowOff>0</xdr:rowOff>
    </xdr:to>
    <xdr:sp>
      <xdr:nvSpPr>
        <xdr:cNvPr id="175" name="Line 232"/>
        <xdr:cNvSpPr>
          <a:spLocks/>
        </xdr:cNvSpPr>
      </xdr:nvSpPr>
      <xdr:spPr>
        <a:xfrm>
          <a:off x="2438400" y="557974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343</xdr:row>
      <xdr:rowOff>0</xdr:rowOff>
    </xdr:from>
    <xdr:to>
      <xdr:col>4</xdr:col>
      <xdr:colOff>247650</xdr:colOff>
      <xdr:row>346</xdr:row>
      <xdr:rowOff>133350</xdr:rowOff>
    </xdr:to>
    <xdr:sp>
      <xdr:nvSpPr>
        <xdr:cNvPr id="176" name="Line 233"/>
        <xdr:cNvSpPr>
          <a:spLocks/>
        </xdr:cNvSpPr>
      </xdr:nvSpPr>
      <xdr:spPr>
        <a:xfrm flipH="1">
          <a:off x="2676525" y="55797450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342</xdr:row>
      <xdr:rowOff>28575</xdr:rowOff>
    </xdr:from>
    <xdr:to>
      <xdr:col>4</xdr:col>
      <xdr:colOff>571500</xdr:colOff>
      <xdr:row>343</xdr:row>
      <xdr:rowOff>104775</xdr:rowOff>
    </xdr:to>
    <xdr:sp>
      <xdr:nvSpPr>
        <xdr:cNvPr id="177" name="Line 234"/>
        <xdr:cNvSpPr>
          <a:spLocks/>
        </xdr:cNvSpPr>
      </xdr:nvSpPr>
      <xdr:spPr>
        <a:xfrm>
          <a:off x="3009900" y="55664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343</xdr:row>
      <xdr:rowOff>9525</xdr:rowOff>
    </xdr:from>
    <xdr:to>
      <xdr:col>4</xdr:col>
      <xdr:colOff>342900</xdr:colOff>
      <xdr:row>343</xdr:row>
      <xdr:rowOff>114300</xdr:rowOff>
    </xdr:to>
    <xdr:sp>
      <xdr:nvSpPr>
        <xdr:cNvPr id="178" name="Line 235"/>
        <xdr:cNvSpPr>
          <a:spLocks/>
        </xdr:cNvSpPr>
      </xdr:nvSpPr>
      <xdr:spPr>
        <a:xfrm>
          <a:off x="2686050" y="55806975"/>
          <a:ext cx="95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341</xdr:row>
      <xdr:rowOff>142875</xdr:rowOff>
    </xdr:from>
    <xdr:to>
      <xdr:col>5</xdr:col>
      <xdr:colOff>85725</xdr:colOff>
      <xdr:row>342</xdr:row>
      <xdr:rowOff>152400</xdr:rowOff>
    </xdr:to>
    <xdr:sp>
      <xdr:nvSpPr>
        <xdr:cNvPr id="179" name="Line 236"/>
        <xdr:cNvSpPr>
          <a:spLocks/>
        </xdr:cNvSpPr>
      </xdr:nvSpPr>
      <xdr:spPr>
        <a:xfrm flipH="1">
          <a:off x="3019425" y="55616475"/>
          <a:ext cx="1143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342</xdr:row>
      <xdr:rowOff>28575</xdr:rowOff>
    </xdr:from>
    <xdr:to>
      <xdr:col>5</xdr:col>
      <xdr:colOff>161925</xdr:colOff>
      <xdr:row>342</xdr:row>
      <xdr:rowOff>152400</xdr:rowOff>
    </xdr:to>
    <xdr:sp>
      <xdr:nvSpPr>
        <xdr:cNvPr id="180" name="Line 238"/>
        <xdr:cNvSpPr>
          <a:spLocks/>
        </xdr:cNvSpPr>
      </xdr:nvSpPr>
      <xdr:spPr>
        <a:xfrm flipH="1">
          <a:off x="3124200" y="55664100"/>
          <a:ext cx="857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346</xdr:row>
      <xdr:rowOff>152400</xdr:rowOff>
    </xdr:from>
    <xdr:to>
      <xdr:col>4</xdr:col>
      <xdr:colOff>228600</xdr:colOff>
      <xdr:row>348</xdr:row>
      <xdr:rowOff>123825</xdr:rowOff>
    </xdr:to>
    <xdr:sp>
      <xdr:nvSpPr>
        <xdr:cNvPr id="181" name="Line 239"/>
        <xdr:cNvSpPr>
          <a:spLocks/>
        </xdr:cNvSpPr>
      </xdr:nvSpPr>
      <xdr:spPr>
        <a:xfrm>
          <a:off x="2667000" y="564356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343</xdr:row>
      <xdr:rowOff>104775</xdr:rowOff>
    </xdr:from>
    <xdr:to>
      <xdr:col>4</xdr:col>
      <xdr:colOff>571500</xdr:colOff>
      <xdr:row>348</xdr:row>
      <xdr:rowOff>133350</xdr:rowOff>
    </xdr:to>
    <xdr:sp>
      <xdr:nvSpPr>
        <xdr:cNvPr id="182" name="Line 240"/>
        <xdr:cNvSpPr>
          <a:spLocks/>
        </xdr:cNvSpPr>
      </xdr:nvSpPr>
      <xdr:spPr>
        <a:xfrm>
          <a:off x="3009900" y="559022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342</xdr:row>
      <xdr:rowOff>152400</xdr:rowOff>
    </xdr:from>
    <xdr:to>
      <xdr:col>5</xdr:col>
      <xdr:colOff>333375</xdr:colOff>
      <xdr:row>349</xdr:row>
      <xdr:rowOff>0</xdr:rowOff>
    </xdr:to>
    <xdr:sp>
      <xdr:nvSpPr>
        <xdr:cNvPr id="183" name="Line 241"/>
        <xdr:cNvSpPr>
          <a:spLocks/>
        </xdr:cNvSpPr>
      </xdr:nvSpPr>
      <xdr:spPr>
        <a:xfrm>
          <a:off x="3381375" y="557879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343</xdr:row>
      <xdr:rowOff>104775</xdr:rowOff>
    </xdr:from>
    <xdr:to>
      <xdr:col>4</xdr:col>
      <xdr:colOff>276225</xdr:colOff>
      <xdr:row>343</xdr:row>
      <xdr:rowOff>133350</xdr:rowOff>
    </xdr:to>
    <xdr:sp>
      <xdr:nvSpPr>
        <xdr:cNvPr id="184" name="Line 242"/>
        <xdr:cNvSpPr>
          <a:spLocks/>
        </xdr:cNvSpPr>
      </xdr:nvSpPr>
      <xdr:spPr>
        <a:xfrm>
          <a:off x="2686050" y="55902225"/>
          <a:ext cx="285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343</xdr:row>
      <xdr:rowOff>0</xdr:rowOff>
    </xdr:from>
    <xdr:to>
      <xdr:col>4</xdr:col>
      <xdr:colOff>342900</xdr:colOff>
      <xdr:row>343</xdr:row>
      <xdr:rowOff>19050</xdr:rowOff>
    </xdr:to>
    <xdr:sp>
      <xdr:nvSpPr>
        <xdr:cNvPr id="185" name="Line 243"/>
        <xdr:cNvSpPr>
          <a:spLocks/>
        </xdr:cNvSpPr>
      </xdr:nvSpPr>
      <xdr:spPr>
        <a:xfrm>
          <a:off x="2752725" y="55797450"/>
          <a:ext cx="28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343</xdr:row>
      <xdr:rowOff>0</xdr:rowOff>
    </xdr:from>
    <xdr:to>
      <xdr:col>4</xdr:col>
      <xdr:colOff>352425</xdr:colOff>
      <xdr:row>343</xdr:row>
      <xdr:rowOff>28575</xdr:rowOff>
    </xdr:to>
    <xdr:sp>
      <xdr:nvSpPr>
        <xdr:cNvPr id="186" name="Line 244"/>
        <xdr:cNvSpPr>
          <a:spLocks/>
        </xdr:cNvSpPr>
      </xdr:nvSpPr>
      <xdr:spPr>
        <a:xfrm>
          <a:off x="2733675" y="55797450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341</xdr:row>
      <xdr:rowOff>9525</xdr:rowOff>
    </xdr:from>
    <xdr:to>
      <xdr:col>7</xdr:col>
      <xdr:colOff>314325</xdr:colOff>
      <xdr:row>342</xdr:row>
      <xdr:rowOff>95250</xdr:rowOff>
    </xdr:to>
    <xdr:sp>
      <xdr:nvSpPr>
        <xdr:cNvPr id="187" name="Line 245"/>
        <xdr:cNvSpPr>
          <a:spLocks/>
        </xdr:cNvSpPr>
      </xdr:nvSpPr>
      <xdr:spPr>
        <a:xfrm flipV="1">
          <a:off x="3114675" y="55483125"/>
          <a:ext cx="1466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343</xdr:row>
      <xdr:rowOff>66675</xdr:rowOff>
    </xdr:from>
    <xdr:to>
      <xdr:col>4</xdr:col>
      <xdr:colOff>276225</xdr:colOff>
      <xdr:row>344</xdr:row>
      <xdr:rowOff>66675</xdr:rowOff>
    </xdr:to>
    <xdr:sp>
      <xdr:nvSpPr>
        <xdr:cNvPr id="188" name="Line 246"/>
        <xdr:cNvSpPr>
          <a:spLocks/>
        </xdr:cNvSpPr>
      </xdr:nvSpPr>
      <xdr:spPr>
        <a:xfrm flipH="1">
          <a:off x="1390650" y="55864125"/>
          <a:ext cx="1323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342</xdr:row>
      <xdr:rowOff>152400</xdr:rowOff>
    </xdr:from>
    <xdr:to>
      <xdr:col>4</xdr:col>
      <xdr:colOff>381000</xdr:colOff>
      <xdr:row>348</xdr:row>
      <xdr:rowOff>133350</xdr:rowOff>
    </xdr:to>
    <xdr:sp>
      <xdr:nvSpPr>
        <xdr:cNvPr id="189" name="Line 247"/>
        <xdr:cNvSpPr>
          <a:spLocks/>
        </xdr:cNvSpPr>
      </xdr:nvSpPr>
      <xdr:spPr>
        <a:xfrm>
          <a:off x="2819400" y="557879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343</xdr:row>
      <xdr:rowOff>152400</xdr:rowOff>
    </xdr:from>
    <xdr:to>
      <xdr:col>6</xdr:col>
      <xdr:colOff>590550</xdr:colOff>
      <xdr:row>348</xdr:row>
      <xdr:rowOff>133350</xdr:rowOff>
    </xdr:to>
    <xdr:sp>
      <xdr:nvSpPr>
        <xdr:cNvPr id="190" name="Freeform 248"/>
        <xdr:cNvSpPr>
          <a:spLocks/>
        </xdr:cNvSpPr>
      </xdr:nvSpPr>
      <xdr:spPr>
        <a:xfrm>
          <a:off x="2428875" y="55949850"/>
          <a:ext cx="1819275" cy="790575"/>
        </a:xfrm>
        <a:custGeom>
          <a:pathLst>
            <a:path h="83" w="191">
              <a:moveTo>
                <a:pt x="0" y="83"/>
              </a:moveTo>
              <a:cubicBezTo>
                <a:pt x="1" y="80"/>
                <a:pt x="1" y="75"/>
                <a:pt x="3" y="73"/>
              </a:cubicBezTo>
              <a:cubicBezTo>
                <a:pt x="6" y="70"/>
                <a:pt x="12" y="64"/>
                <a:pt x="12" y="64"/>
              </a:cubicBezTo>
              <a:cubicBezTo>
                <a:pt x="18" y="47"/>
                <a:pt x="28" y="28"/>
                <a:pt x="38" y="13"/>
              </a:cubicBezTo>
              <a:cubicBezTo>
                <a:pt x="42" y="7"/>
                <a:pt x="53" y="4"/>
                <a:pt x="59" y="0"/>
              </a:cubicBezTo>
              <a:cubicBezTo>
                <a:pt x="73" y="1"/>
                <a:pt x="85" y="2"/>
                <a:pt x="97" y="10"/>
              </a:cubicBezTo>
              <a:cubicBezTo>
                <a:pt x="102" y="13"/>
                <a:pt x="112" y="17"/>
                <a:pt x="112" y="17"/>
              </a:cubicBezTo>
              <a:cubicBezTo>
                <a:pt x="117" y="22"/>
                <a:pt x="125" y="27"/>
                <a:pt x="131" y="31"/>
              </a:cubicBezTo>
              <a:cubicBezTo>
                <a:pt x="135" y="37"/>
                <a:pt x="155" y="53"/>
                <a:pt x="162" y="57"/>
              </a:cubicBezTo>
              <a:cubicBezTo>
                <a:pt x="166" y="63"/>
                <a:pt x="185" y="78"/>
                <a:pt x="191" y="8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344</xdr:row>
      <xdr:rowOff>123825</xdr:rowOff>
    </xdr:from>
    <xdr:to>
      <xdr:col>4</xdr:col>
      <xdr:colOff>295275</xdr:colOff>
      <xdr:row>345</xdr:row>
      <xdr:rowOff>38100</xdr:rowOff>
    </xdr:to>
    <xdr:sp>
      <xdr:nvSpPr>
        <xdr:cNvPr id="191" name="Line 249"/>
        <xdr:cNvSpPr>
          <a:spLocks/>
        </xdr:cNvSpPr>
      </xdr:nvSpPr>
      <xdr:spPr>
        <a:xfrm>
          <a:off x="2676525" y="560832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343</xdr:row>
      <xdr:rowOff>123825</xdr:rowOff>
    </xdr:from>
    <xdr:to>
      <xdr:col>4</xdr:col>
      <xdr:colOff>333375</xdr:colOff>
      <xdr:row>344</xdr:row>
      <xdr:rowOff>95250</xdr:rowOff>
    </xdr:to>
    <xdr:sp>
      <xdr:nvSpPr>
        <xdr:cNvPr id="192" name="Line 250"/>
        <xdr:cNvSpPr>
          <a:spLocks/>
        </xdr:cNvSpPr>
      </xdr:nvSpPr>
      <xdr:spPr>
        <a:xfrm>
          <a:off x="2705100" y="55921275"/>
          <a:ext cx="666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343</xdr:row>
      <xdr:rowOff>104775</xdr:rowOff>
    </xdr:from>
    <xdr:to>
      <xdr:col>4</xdr:col>
      <xdr:colOff>438150</xdr:colOff>
      <xdr:row>344</xdr:row>
      <xdr:rowOff>47625</xdr:rowOff>
    </xdr:to>
    <xdr:sp>
      <xdr:nvSpPr>
        <xdr:cNvPr id="193" name="Line 251"/>
        <xdr:cNvSpPr>
          <a:spLocks/>
        </xdr:cNvSpPr>
      </xdr:nvSpPr>
      <xdr:spPr>
        <a:xfrm>
          <a:off x="2762250" y="55902225"/>
          <a:ext cx="114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343</xdr:row>
      <xdr:rowOff>19050</xdr:rowOff>
    </xdr:from>
    <xdr:to>
      <xdr:col>4</xdr:col>
      <xdr:colOff>514350</xdr:colOff>
      <xdr:row>344</xdr:row>
      <xdr:rowOff>9525</xdr:rowOff>
    </xdr:to>
    <xdr:sp>
      <xdr:nvSpPr>
        <xdr:cNvPr id="194" name="Line 252"/>
        <xdr:cNvSpPr>
          <a:spLocks/>
        </xdr:cNvSpPr>
      </xdr:nvSpPr>
      <xdr:spPr>
        <a:xfrm>
          <a:off x="2762250" y="55816500"/>
          <a:ext cx="1905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343</xdr:row>
      <xdr:rowOff>0</xdr:rowOff>
    </xdr:from>
    <xdr:to>
      <xdr:col>4</xdr:col>
      <xdr:colOff>561975</xdr:colOff>
      <xdr:row>343</xdr:row>
      <xdr:rowOff>114300</xdr:rowOff>
    </xdr:to>
    <xdr:sp>
      <xdr:nvSpPr>
        <xdr:cNvPr id="195" name="Line 253"/>
        <xdr:cNvSpPr>
          <a:spLocks/>
        </xdr:cNvSpPr>
      </xdr:nvSpPr>
      <xdr:spPr>
        <a:xfrm>
          <a:off x="2895600" y="55797450"/>
          <a:ext cx="104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342</xdr:row>
      <xdr:rowOff>19050</xdr:rowOff>
    </xdr:from>
    <xdr:to>
      <xdr:col>5</xdr:col>
      <xdr:colOff>171450</xdr:colOff>
      <xdr:row>348</xdr:row>
      <xdr:rowOff>152400</xdr:rowOff>
    </xdr:to>
    <xdr:sp>
      <xdr:nvSpPr>
        <xdr:cNvPr id="196" name="Line 255"/>
        <xdr:cNvSpPr>
          <a:spLocks/>
        </xdr:cNvSpPr>
      </xdr:nvSpPr>
      <xdr:spPr>
        <a:xfrm>
          <a:off x="3219450" y="556545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356</xdr:row>
      <xdr:rowOff>123825</xdr:rowOff>
    </xdr:from>
    <xdr:to>
      <xdr:col>1</xdr:col>
      <xdr:colOff>333375</xdr:colOff>
      <xdr:row>358</xdr:row>
      <xdr:rowOff>47625</xdr:rowOff>
    </xdr:to>
    <xdr:sp>
      <xdr:nvSpPr>
        <xdr:cNvPr id="197" name="Freeform 257"/>
        <xdr:cNvSpPr>
          <a:spLocks/>
        </xdr:cNvSpPr>
      </xdr:nvSpPr>
      <xdr:spPr>
        <a:xfrm>
          <a:off x="847725" y="58026300"/>
          <a:ext cx="95250" cy="247650"/>
        </a:xfrm>
        <a:custGeom>
          <a:pathLst>
            <a:path h="26" w="10">
              <a:moveTo>
                <a:pt x="10" y="0"/>
              </a:moveTo>
              <a:cubicBezTo>
                <a:pt x="9" y="1"/>
                <a:pt x="9" y="2"/>
                <a:pt x="8" y="3"/>
              </a:cubicBezTo>
              <a:cubicBezTo>
                <a:pt x="7" y="4"/>
                <a:pt x="6" y="3"/>
                <a:pt x="5" y="4"/>
              </a:cubicBezTo>
              <a:cubicBezTo>
                <a:pt x="3" y="7"/>
                <a:pt x="2" y="13"/>
                <a:pt x="2" y="13"/>
              </a:cubicBezTo>
              <a:cubicBezTo>
                <a:pt x="4" y="18"/>
                <a:pt x="4" y="22"/>
                <a:pt x="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361</xdr:row>
      <xdr:rowOff>152400</xdr:rowOff>
    </xdr:from>
    <xdr:to>
      <xdr:col>1</xdr:col>
      <xdr:colOff>542925</xdr:colOff>
      <xdr:row>363</xdr:row>
      <xdr:rowOff>76200</xdr:rowOff>
    </xdr:to>
    <xdr:sp>
      <xdr:nvSpPr>
        <xdr:cNvPr id="198" name="Freeform 258"/>
        <xdr:cNvSpPr>
          <a:spLocks/>
        </xdr:cNvSpPr>
      </xdr:nvSpPr>
      <xdr:spPr>
        <a:xfrm>
          <a:off x="1085850" y="58864500"/>
          <a:ext cx="66675" cy="247650"/>
        </a:xfrm>
        <a:custGeom>
          <a:pathLst>
            <a:path h="26" w="10">
              <a:moveTo>
                <a:pt x="10" y="0"/>
              </a:moveTo>
              <a:cubicBezTo>
                <a:pt x="9" y="1"/>
                <a:pt x="9" y="2"/>
                <a:pt x="8" y="3"/>
              </a:cubicBezTo>
              <a:cubicBezTo>
                <a:pt x="7" y="4"/>
                <a:pt x="6" y="3"/>
                <a:pt x="5" y="4"/>
              </a:cubicBezTo>
              <a:cubicBezTo>
                <a:pt x="3" y="7"/>
                <a:pt x="2" y="13"/>
                <a:pt x="2" y="13"/>
              </a:cubicBezTo>
              <a:cubicBezTo>
                <a:pt x="4" y="18"/>
                <a:pt x="4" y="22"/>
                <a:pt x="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367</xdr:row>
      <xdr:rowOff>114300</xdr:rowOff>
    </xdr:from>
    <xdr:to>
      <xdr:col>3</xdr:col>
      <xdr:colOff>85725</xdr:colOff>
      <xdr:row>369</xdr:row>
      <xdr:rowOff>57150</xdr:rowOff>
    </xdr:to>
    <xdr:sp>
      <xdr:nvSpPr>
        <xdr:cNvPr id="199" name="Freeform 259"/>
        <xdr:cNvSpPr>
          <a:spLocks/>
        </xdr:cNvSpPr>
      </xdr:nvSpPr>
      <xdr:spPr>
        <a:xfrm>
          <a:off x="1800225" y="59797950"/>
          <a:ext cx="114300" cy="266700"/>
        </a:xfrm>
        <a:custGeom>
          <a:pathLst>
            <a:path h="28" w="12">
              <a:moveTo>
                <a:pt x="12" y="0"/>
              </a:moveTo>
              <a:cubicBezTo>
                <a:pt x="10" y="1"/>
                <a:pt x="7" y="0"/>
                <a:pt x="6" y="2"/>
              </a:cubicBezTo>
              <a:cubicBezTo>
                <a:pt x="5" y="5"/>
                <a:pt x="3" y="11"/>
                <a:pt x="3" y="11"/>
              </a:cubicBezTo>
              <a:cubicBezTo>
                <a:pt x="2" y="19"/>
                <a:pt x="3" y="22"/>
                <a:pt x="0" y="2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247</xdr:row>
      <xdr:rowOff>104775</xdr:rowOff>
    </xdr:from>
    <xdr:to>
      <xdr:col>8</xdr:col>
      <xdr:colOff>466725</xdr:colOff>
      <xdr:row>247</xdr:row>
      <xdr:rowOff>152400</xdr:rowOff>
    </xdr:to>
    <xdr:sp>
      <xdr:nvSpPr>
        <xdr:cNvPr id="200" name="Line 260"/>
        <xdr:cNvSpPr>
          <a:spLocks/>
        </xdr:cNvSpPr>
      </xdr:nvSpPr>
      <xdr:spPr>
        <a:xfrm flipH="1" flipV="1">
          <a:off x="5105400" y="40357425"/>
          <a:ext cx="2381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249</xdr:row>
      <xdr:rowOff>142875</xdr:rowOff>
    </xdr:from>
    <xdr:to>
      <xdr:col>8</xdr:col>
      <xdr:colOff>504825</xdr:colOff>
      <xdr:row>250</xdr:row>
      <xdr:rowOff>66675</xdr:rowOff>
    </xdr:to>
    <xdr:sp>
      <xdr:nvSpPr>
        <xdr:cNvPr id="201" name="Line 261"/>
        <xdr:cNvSpPr>
          <a:spLocks/>
        </xdr:cNvSpPr>
      </xdr:nvSpPr>
      <xdr:spPr>
        <a:xfrm flipH="1">
          <a:off x="5114925" y="40719375"/>
          <a:ext cx="2667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318</xdr:row>
      <xdr:rowOff>123825</xdr:rowOff>
    </xdr:from>
    <xdr:to>
      <xdr:col>8</xdr:col>
      <xdr:colOff>457200</xdr:colOff>
      <xdr:row>319</xdr:row>
      <xdr:rowOff>9525</xdr:rowOff>
    </xdr:to>
    <xdr:sp>
      <xdr:nvSpPr>
        <xdr:cNvPr id="202" name="Line 262"/>
        <xdr:cNvSpPr>
          <a:spLocks/>
        </xdr:cNvSpPr>
      </xdr:nvSpPr>
      <xdr:spPr>
        <a:xfrm flipH="1" flipV="1">
          <a:off x="5038725" y="51873150"/>
          <a:ext cx="2952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321</xdr:row>
      <xdr:rowOff>9525</xdr:rowOff>
    </xdr:from>
    <xdr:to>
      <xdr:col>8</xdr:col>
      <xdr:colOff>514350</xdr:colOff>
      <xdr:row>321</xdr:row>
      <xdr:rowOff>95250</xdr:rowOff>
    </xdr:to>
    <xdr:sp>
      <xdr:nvSpPr>
        <xdr:cNvPr id="203" name="Line 263"/>
        <xdr:cNvSpPr>
          <a:spLocks/>
        </xdr:cNvSpPr>
      </xdr:nvSpPr>
      <xdr:spPr>
        <a:xfrm flipH="1">
          <a:off x="5038725" y="52244625"/>
          <a:ext cx="3524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indulkar.tripod.com/index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6"/>
  <sheetViews>
    <sheetView tabSelected="1" zoomScalePageLayoutView="0" workbookViewId="0" topLeftCell="A1">
      <selection activeCell="A19" sqref="A19"/>
    </sheetView>
  </sheetViews>
  <sheetFormatPr defaultColWidth="9.140625" defaultRowHeight="12.75"/>
  <sheetData>
    <row r="1" spans="1:6" ht="18">
      <c r="A1" s="1"/>
      <c r="B1" s="1"/>
      <c r="C1" s="1"/>
      <c r="D1" s="1" t="s">
        <v>1</v>
      </c>
      <c r="F1" s="2"/>
    </row>
    <row r="2" spans="1:10" ht="18">
      <c r="A2" s="32" t="s">
        <v>2</v>
      </c>
      <c r="B2" s="32"/>
      <c r="C2" s="32"/>
      <c r="D2" s="32"/>
      <c r="E2" s="33"/>
      <c r="F2" s="2"/>
      <c r="I2" s="15"/>
      <c r="J2" s="15"/>
    </row>
    <row r="3" spans="1:10" ht="18">
      <c r="A3" s="32" t="s">
        <v>0</v>
      </c>
      <c r="B3" s="32"/>
      <c r="C3" s="32"/>
      <c r="D3" s="32"/>
      <c r="E3" s="33"/>
      <c r="H3" s="15"/>
      <c r="I3" s="15"/>
      <c r="J3" s="15"/>
    </row>
    <row r="4" spans="8:10" ht="12.75">
      <c r="H4" s="15"/>
      <c r="I4" s="15"/>
      <c r="J4" s="15"/>
    </row>
    <row r="5" spans="1:10" ht="12.75">
      <c r="A5" s="2" t="s">
        <v>3</v>
      </c>
      <c r="C5" s="2" t="s">
        <v>4</v>
      </c>
      <c r="H5" s="15"/>
      <c r="J5" s="15"/>
    </row>
    <row r="6" spans="1:10" ht="12.75">
      <c r="A6" s="11">
        <v>12.1</v>
      </c>
      <c r="C6" s="19" t="s">
        <v>31</v>
      </c>
      <c r="D6" s="19"/>
      <c r="H6" s="15"/>
      <c r="J6" s="15"/>
    </row>
    <row r="7" spans="1:4" ht="12.75">
      <c r="A7" s="11">
        <v>12.2</v>
      </c>
      <c r="C7" s="19" t="s">
        <v>32</v>
      </c>
      <c r="D7" s="19"/>
    </row>
    <row r="8" spans="1:4" ht="12.75">
      <c r="A8" s="11">
        <v>12.3</v>
      </c>
      <c r="C8" s="19" t="s">
        <v>88</v>
      </c>
      <c r="D8" s="19"/>
    </row>
    <row r="9" spans="1:4" ht="12.75">
      <c r="A9" s="11">
        <v>12.4</v>
      </c>
      <c r="C9" s="19" t="s">
        <v>94</v>
      </c>
      <c r="D9" s="19"/>
    </row>
    <row r="10" spans="3:4" ht="12.75">
      <c r="C10" s="19" t="s">
        <v>95</v>
      </c>
      <c r="D10" s="19"/>
    </row>
    <row r="11" spans="1:4" ht="12.75">
      <c r="A11" s="11">
        <v>12.5</v>
      </c>
      <c r="C11" s="19" t="s">
        <v>169</v>
      </c>
      <c r="D11" s="19"/>
    </row>
    <row r="12" spans="3:4" ht="12.75">
      <c r="C12" s="19" t="s">
        <v>129</v>
      </c>
      <c r="D12" s="19"/>
    </row>
    <row r="13" spans="1:4" ht="12.75">
      <c r="A13" s="11">
        <v>12.6</v>
      </c>
      <c r="C13" s="28" t="s">
        <v>171</v>
      </c>
      <c r="D13" s="19"/>
    </row>
    <row r="14" spans="3:4" ht="12.75">
      <c r="C14" s="19" t="s">
        <v>170</v>
      </c>
      <c r="D14" s="19"/>
    </row>
    <row r="15" spans="1:4" ht="12.75">
      <c r="A15" s="11">
        <v>12.7</v>
      </c>
      <c r="C15" s="28" t="s">
        <v>201</v>
      </c>
      <c r="D15" s="19"/>
    </row>
    <row r="16" spans="3:4" ht="12.75">
      <c r="C16" s="19" t="s">
        <v>202</v>
      </c>
      <c r="D16" s="19"/>
    </row>
    <row r="17" spans="3:4" ht="12.75">
      <c r="C17" s="19"/>
      <c r="D17" s="19"/>
    </row>
    <row r="19" spans="1:2" ht="15">
      <c r="A19" s="10" t="s">
        <v>261</v>
      </c>
      <c r="B19" s="35" t="s">
        <v>262</v>
      </c>
    </row>
    <row r="20" spans="1:2" ht="15">
      <c r="A20" s="36"/>
      <c r="B20" s="35" t="s">
        <v>263</v>
      </c>
    </row>
    <row r="23" spans="1:5" ht="12.75">
      <c r="A23" s="4" t="s">
        <v>5</v>
      </c>
      <c r="B23" s="2" t="s">
        <v>30</v>
      </c>
      <c r="D23" s="2"/>
      <c r="E23" s="2"/>
    </row>
    <row r="24" ht="12.75">
      <c r="B24" s="29" t="s">
        <v>6</v>
      </c>
    </row>
    <row r="25" ht="12.75">
      <c r="B25" s="29" t="s">
        <v>29</v>
      </c>
    </row>
    <row r="26" ht="12.75">
      <c r="B26" s="29" t="s">
        <v>7</v>
      </c>
    </row>
    <row r="27" ht="12.75">
      <c r="B27" s="29" t="s">
        <v>8</v>
      </c>
    </row>
    <row r="28" ht="12.75">
      <c r="B28" s="20" t="s">
        <v>9</v>
      </c>
    </row>
    <row r="34" spans="1:5" ht="12.75">
      <c r="A34" s="2" t="s">
        <v>10</v>
      </c>
      <c r="C34" t="s">
        <v>14</v>
      </c>
      <c r="E34" t="s">
        <v>16</v>
      </c>
    </row>
    <row r="36" ht="12.75">
      <c r="E36" t="s">
        <v>17</v>
      </c>
    </row>
    <row r="37" ht="12.75">
      <c r="C37" s="7" t="s">
        <v>13</v>
      </c>
    </row>
    <row r="38" ht="12.75">
      <c r="E38" t="s">
        <v>18</v>
      </c>
    </row>
    <row r="44" spans="4:5" ht="12.75">
      <c r="D44" s="5" t="s">
        <v>11</v>
      </c>
      <c r="E44" s="6" t="s">
        <v>12</v>
      </c>
    </row>
    <row r="46" spans="2:6" ht="12.75">
      <c r="B46" t="s">
        <v>13</v>
      </c>
      <c r="E46">
        <v>1</v>
      </c>
      <c r="F46" t="s">
        <v>15</v>
      </c>
    </row>
    <row r="47" spans="2:6" ht="12.75">
      <c r="B47" t="s">
        <v>18</v>
      </c>
      <c r="E47">
        <v>0.4</v>
      </c>
      <c r="F47" t="s">
        <v>15</v>
      </c>
    </row>
    <row r="48" spans="2:6" ht="12.75">
      <c r="B48" t="s">
        <v>17</v>
      </c>
      <c r="E48">
        <v>1.3</v>
      </c>
      <c r="F48" t="s">
        <v>15</v>
      </c>
    </row>
    <row r="49" spans="2:6" ht="12.75">
      <c r="B49" t="s">
        <v>16</v>
      </c>
      <c r="E49">
        <v>1.8</v>
      </c>
      <c r="F49" t="s">
        <v>15</v>
      </c>
    </row>
    <row r="50" spans="2:6" ht="12.75">
      <c r="B50" s="6" t="s">
        <v>11</v>
      </c>
      <c r="C50" s="8" t="s">
        <v>19</v>
      </c>
      <c r="E50">
        <f>ASIN(E46/E49)</f>
        <v>0.5890309702162738</v>
      </c>
      <c r="F50" t="s">
        <v>20</v>
      </c>
    </row>
    <row r="51" spans="1:6" ht="12.75">
      <c r="B51" s="6" t="s">
        <v>21</v>
      </c>
      <c r="C51" s="8" t="s">
        <v>22</v>
      </c>
      <c r="E51" s="9">
        <f>3.1416-ASIN(E46/E49)</f>
        <v>2.5525690297837262</v>
      </c>
      <c r="F51" t="s">
        <v>20</v>
      </c>
    </row>
    <row r="52" spans="2:3" ht="12.75">
      <c r="B52" t="s">
        <v>23</v>
      </c>
      <c r="C52" s="8" t="s">
        <v>26</v>
      </c>
    </row>
    <row r="53" ht="12.75">
      <c r="E53" s="8">
        <f>(E46*(E50-E51)+E47*COS(E50)-E48*COS(E51))/(E47-E48)</f>
        <v>0.6111308234162771</v>
      </c>
    </row>
    <row r="54" spans="2:7" ht="12.75">
      <c r="B54" s="6" t="s">
        <v>24</v>
      </c>
      <c r="E54">
        <f>(180/3.1416)*ACOS(E53)</f>
        <v>52.32856378459599</v>
      </c>
      <c r="F54" t="s">
        <v>25</v>
      </c>
      <c r="G54" s="34" t="s">
        <v>27</v>
      </c>
    </row>
    <row r="56" ht="12.75">
      <c r="E56" s="10" t="s">
        <v>28</v>
      </c>
    </row>
    <row r="58" spans="1:2" ht="12.75">
      <c r="A58" s="4" t="s">
        <v>33</v>
      </c>
      <c r="B58" s="2" t="s">
        <v>32</v>
      </c>
    </row>
    <row r="59" ht="12.75">
      <c r="B59" s="29" t="s">
        <v>249</v>
      </c>
    </row>
    <row r="60" ht="12.75">
      <c r="B60" s="20" t="s">
        <v>34</v>
      </c>
    </row>
    <row r="61" spans="2:7" ht="12.75">
      <c r="B61" s="20" t="s">
        <v>35</v>
      </c>
      <c r="F61" s="20">
        <v>140</v>
      </c>
      <c r="G61" s="20" t="s">
        <v>36</v>
      </c>
    </row>
    <row r="62" spans="2:7" ht="12.75">
      <c r="B62" s="20" t="s">
        <v>37</v>
      </c>
      <c r="F62" s="20">
        <v>385</v>
      </c>
      <c r="G62" s="20" t="s">
        <v>36</v>
      </c>
    </row>
    <row r="63" spans="2:7" ht="12.75">
      <c r="B63" s="20" t="s">
        <v>38</v>
      </c>
      <c r="F63" s="20">
        <v>175</v>
      </c>
      <c r="G63" s="20" t="s">
        <v>36</v>
      </c>
    </row>
    <row r="64" ht="12.75">
      <c r="B64" s="29" t="s">
        <v>39</v>
      </c>
    </row>
    <row r="65" ht="12.75">
      <c r="B65" s="29" t="s">
        <v>41</v>
      </c>
    </row>
    <row r="66" ht="12.75">
      <c r="B66" s="20" t="s">
        <v>40</v>
      </c>
    </row>
    <row r="68" ht="12.75">
      <c r="A68" s="2" t="s">
        <v>10</v>
      </c>
    </row>
    <row r="69" spans="3:5" ht="12.75">
      <c r="C69" t="s">
        <v>14</v>
      </c>
      <c r="E69" t="s">
        <v>16</v>
      </c>
    </row>
    <row r="71" ht="12.75">
      <c r="E71" t="s">
        <v>17</v>
      </c>
    </row>
    <row r="72" ht="12.75">
      <c r="C72" s="7" t="s">
        <v>13</v>
      </c>
    </row>
    <row r="73" ht="12.75">
      <c r="E73" t="s">
        <v>18</v>
      </c>
    </row>
    <row r="79" spans="4:5" ht="12.75">
      <c r="D79" s="5" t="s">
        <v>11</v>
      </c>
      <c r="E79" s="6" t="s">
        <v>12</v>
      </c>
    </row>
    <row r="81" spans="2:5" ht="12.75">
      <c r="B81" t="s">
        <v>42</v>
      </c>
      <c r="E81">
        <v>100</v>
      </c>
    </row>
    <row r="82" spans="1:6" ht="12.75">
      <c r="B82" t="s">
        <v>43</v>
      </c>
      <c r="C82" t="s">
        <v>44</v>
      </c>
      <c r="E82">
        <v>132</v>
      </c>
      <c r="F82" t="s">
        <v>45</v>
      </c>
    </row>
    <row r="83" spans="2:5" ht="12.75">
      <c r="B83" t="s">
        <v>46</v>
      </c>
      <c r="C83" t="s">
        <v>47</v>
      </c>
      <c r="E83" t="s">
        <v>48</v>
      </c>
    </row>
    <row r="84" spans="4:6" ht="12.75">
      <c r="D84" s="8" t="s">
        <v>49</v>
      </c>
      <c r="E84">
        <f>100/(1.73*132)</f>
        <v>0.43790506218251884</v>
      </c>
      <c r="F84" t="s">
        <v>50</v>
      </c>
    </row>
    <row r="85" spans="2:3" ht="12.75">
      <c r="B85" t="s">
        <v>51</v>
      </c>
      <c r="C85" s="8" t="s">
        <v>52</v>
      </c>
    </row>
    <row r="86" spans="5:6" ht="12.75">
      <c r="E86">
        <f>E82*E82/E81</f>
        <v>174.24</v>
      </c>
      <c r="F86" t="s">
        <v>53</v>
      </c>
    </row>
    <row r="87" spans="2:6" ht="12.75">
      <c r="B87" t="s">
        <v>54</v>
      </c>
      <c r="C87" t="s">
        <v>57</v>
      </c>
      <c r="E87">
        <f>F61/E86</f>
        <v>0.8034894398530762</v>
      </c>
      <c r="F87" t="s">
        <v>15</v>
      </c>
    </row>
    <row r="88" spans="2:6" ht="12.75">
      <c r="B88" t="s">
        <v>55</v>
      </c>
      <c r="C88" t="s">
        <v>58</v>
      </c>
      <c r="E88">
        <f>F62/E86</f>
        <v>2.2095959595959593</v>
      </c>
      <c r="F88" t="s">
        <v>15</v>
      </c>
    </row>
    <row r="89" spans="2:6" ht="12.75">
      <c r="B89" t="s">
        <v>56</v>
      </c>
      <c r="C89" t="s">
        <v>59</v>
      </c>
      <c r="E89">
        <f>F63/E86</f>
        <v>1.0043617998163452</v>
      </c>
      <c r="F89" t="s">
        <v>15</v>
      </c>
    </row>
    <row r="90" spans="2:3" ht="12.75">
      <c r="B90" t="s">
        <v>13</v>
      </c>
      <c r="C90" t="s">
        <v>63</v>
      </c>
    </row>
    <row r="91" spans="2:6" ht="12.75">
      <c r="B91" t="s">
        <v>18</v>
      </c>
      <c r="C91" s="8" t="s">
        <v>60</v>
      </c>
      <c r="E91">
        <f>1/E88</f>
        <v>0.4525714285714286</v>
      </c>
      <c r="F91" t="s">
        <v>15</v>
      </c>
    </row>
    <row r="92" spans="2:6" ht="12.75">
      <c r="B92" t="s">
        <v>17</v>
      </c>
      <c r="C92" s="8" t="s">
        <v>61</v>
      </c>
      <c r="E92">
        <f>1/E89</f>
        <v>0.9956571428571429</v>
      </c>
      <c r="F92" t="s">
        <v>15</v>
      </c>
    </row>
    <row r="93" spans="2:6" ht="12.75">
      <c r="B93" t="s">
        <v>16</v>
      </c>
      <c r="C93" s="8" t="s">
        <v>62</v>
      </c>
      <c r="E93">
        <f>1/E87</f>
        <v>1.2445714285714287</v>
      </c>
      <c r="F93" t="s">
        <v>15</v>
      </c>
    </row>
    <row r="94" spans="2:6" ht="12.75">
      <c r="B94" s="6" t="s">
        <v>64</v>
      </c>
      <c r="C94" s="8"/>
      <c r="E94">
        <v>80</v>
      </c>
      <c r="F94" t="s">
        <v>25</v>
      </c>
    </row>
    <row r="95" spans="2:5" ht="12.75">
      <c r="B95" t="s">
        <v>23</v>
      </c>
      <c r="C95" s="8"/>
      <c r="E95" s="9">
        <f>COS(3.1416*80/180)</f>
        <v>0.17364496219856979</v>
      </c>
    </row>
    <row r="96" spans="2:3" ht="12.75">
      <c r="B96" t="s">
        <v>23</v>
      </c>
      <c r="C96" s="8" t="s">
        <v>26</v>
      </c>
    </row>
    <row r="97" ht="12.75">
      <c r="E97" s="8"/>
    </row>
    <row r="98" ht="12.75">
      <c r="B98" s="30" t="s">
        <v>65</v>
      </c>
    </row>
    <row r="99" ht="12.75">
      <c r="C99" s="8"/>
    </row>
    <row r="100" ht="12.75">
      <c r="B100" t="s">
        <v>66</v>
      </c>
    </row>
    <row r="101" spans="2:3" ht="12.75">
      <c r="B101" t="s">
        <v>67</v>
      </c>
      <c r="C101" s="8"/>
    </row>
    <row r="102" spans="2:3" ht="12.75">
      <c r="B102" t="s">
        <v>68</v>
      </c>
      <c r="C102" s="8"/>
    </row>
    <row r="104" ht="12.75">
      <c r="E104" s="10" t="s">
        <v>28</v>
      </c>
    </row>
    <row r="106" spans="1:2" ht="12.75">
      <c r="A106" s="4" t="s">
        <v>69</v>
      </c>
      <c r="B106" s="2" t="s">
        <v>88</v>
      </c>
    </row>
    <row r="107" ht="12.75">
      <c r="B107" s="29" t="s">
        <v>89</v>
      </c>
    </row>
    <row r="108" ht="12.75">
      <c r="B108" s="29" t="s">
        <v>70</v>
      </c>
    </row>
    <row r="109" ht="12.75">
      <c r="B109" s="20" t="s">
        <v>71</v>
      </c>
    </row>
    <row r="110" ht="12.75">
      <c r="B110" s="20" t="s">
        <v>72</v>
      </c>
    </row>
    <row r="111" ht="12.75">
      <c r="B111" s="20" t="s">
        <v>73</v>
      </c>
    </row>
    <row r="112" ht="12.75">
      <c r="B112" s="29" t="s">
        <v>90</v>
      </c>
    </row>
    <row r="113" ht="12.75">
      <c r="B113" s="20" t="s">
        <v>74</v>
      </c>
    </row>
    <row r="115" spans="1:2" ht="12.75">
      <c r="A115" s="2" t="s">
        <v>10</v>
      </c>
      <c r="B115" s="2" t="s">
        <v>84</v>
      </c>
    </row>
    <row r="116" spans="2:5" ht="12.75">
      <c r="B116" t="s">
        <v>77</v>
      </c>
      <c r="D116" t="s">
        <v>82</v>
      </c>
      <c r="E116">
        <v>100</v>
      </c>
    </row>
    <row r="117" spans="2:5" ht="12.75">
      <c r="B117" t="s">
        <v>76</v>
      </c>
      <c r="D117" t="s">
        <v>83</v>
      </c>
      <c r="E117">
        <v>75</v>
      </c>
    </row>
    <row r="118" spans="2:5" ht="12.75">
      <c r="B118" t="s">
        <v>75</v>
      </c>
      <c r="D118" t="s">
        <v>81</v>
      </c>
      <c r="E118">
        <v>133.3</v>
      </c>
    </row>
    <row r="119" spans="2:6" ht="12.75">
      <c r="B119" t="s">
        <v>78</v>
      </c>
      <c r="E119">
        <v>7.5</v>
      </c>
      <c r="F119" t="s">
        <v>80</v>
      </c>
    </row>
    <row r="120" spans="2:6" ht="12.75">
      <c r="B120" t="s">
        <v>79</v>
      </c>
      <c r="E120">
        <v>4.5</v>
      </c>
      <c r="F120" t="s">
        <v>80</v>
      </c>
    </row>
    <row r="121" spans="2:4" ht="12.75">
      <c r="B121" t="s">
        <v>86</v>
      </c>
      <c r="D121" t="s">
        <v>91</v>
      </c>
    </row>
    <row r="122" spans="5:6" ht="12.75">
      <c r="E122">
        <f>(E119*E117+E120*E118)/E116</f>
        <v>11.6235</v>
      </c>
      <c r="F122" t="s">
        <v>80</v>
      </c>
    </row>
    <row r="123" ht="12.75">
      <c r="B123" s="2" t="s">
        <v>85</v>
      </c>
    </row>
    <row r="124" spans="2:6" ht="12.75">
      <c r="B124" t="s">
        <v>92</v>
      </c>
      <c r="E124">
        <f>E122</f>
        <v>11.6235</v>
      </c>
      <c r="F124" t="s">
        <v>80</v>
      </c>
    </row>
    <row r="125" ht="12.75">
      <c r="B125" t="s">
        <v>87</v>
      </c>
    </row>
    <row r="126" spans="5:6" ht="12.75">
      <c r="E126">
        <f>2*E124</f>
        <v>23.247</v>
      </c>
      <c r="F126" t="s">
        <v>80</v>
      </c>
    </row>
    <row r="127" ht="12.75">
      <c r="B127" t="s">
        <v>93</v>
      </c>
    </row>
    <row r="128" spans="5:7" ht="12.75">
      <c r="E128">
        <f>E124*E126/(E124+E126)</f>
        <v>7.749</v>
      </c>
      <c r="F128" t="s">
        <v>80</v>
      </c>
      <c r="G128" s="34" t="s">
        <v>27</v>
      </c>
    </row>
    <row r="130" spans="1:5" ht="12.75">
      <c r="E130" s="10" t="s">
        <v>28</v>
      </c>
    </row>
    <row r="132" spans="1:2" ht="12.75">
      <c r="A132" s="4" t="s">
        <v>96</v>
      </c>
      <c r="B132" s="2" t="s">
        <v>94</v>
      </c>
    </row>
    <row r="133" spans="1:2" ht="12.75">
      <c r="A133" s="2"/>
      <c r="B133" s="2" t="s">
        <v>95</v>
      </c>
    </row>
    <row r="134" ht="12.75">
      <c r="B134" s="20" t="s">
        <v>252</v>
      </c>
    </row>
    <row r="135" ht="12.75">
      <c r="B135" s="20" t="s">
        <v>253</v>
      </c>
    </row>
    <row r="136" ht="12.75">
      <c r="B136" s="20" t="s">
        <v>124</v>
      </c>
    </row>
    <row r="137" ht="12.75">
      <c r="B137" s="20" t="s">
        <v>97</v>
      </c>
    </row>
    <row r="139" ht="12.75">
      <c r="A139" s="2" t="s">
        <v>10</v>
      </c>
    </row>
    <row r="142" ht="12.75">
      <c r="D142" s="7" t="s">
        <v>16</v>
      </c>
    </row>
    <row r="144" spans="4:8" ht="12.75">
      <c r="D144" s="7" t="s">
        <v>18</v>
      </c>
      <c r="H144" s="3" t="s">
        <v>102</v>
      </c>
    </row>
    <row r="147" spans="3:4" ht="12.75">
      <c r="C147" s="3" t="s">
        <v>101</v>
      </c>
      <c r="D147" s="7" t="s">
        <v>98</v>
      </c>
    </row>
    <row r="152" spans="5:6" ht="12.75">
      <c r="E152" s="13" t="s">
        <v>99</v>
      </c>
      <c r="F152" s="14" t="s">
        <v>100</v>
      </c>
    </row>
    <row r="153" ht="12.75">
      <c r="D153" s="13" t="s">
        <v>24</v>
      </c>
    </row>
    <row r="155" ht="12.75">
      <c r="B155" t="s">
        <v>104</v>
      </c>
    </row>
    <row r="156" ht="12.75"/>
    <row r="157" ht="12.75">
      <c r="C157" s="14" t="s">
        <v>103</v>
      </c>
    </row>
    <row r="158" ht="12.75">
      <c r="C158" s="6" t="s">
        <v>21</v>
      </c>
    </row>
    <row r="159" ht="12.75">
      <c r="B159" t="s">
        <v>105</v>
      </c>
    </row>
    <row r="161" ht="12.75">
      <c r="B161" s="14" t="s">
        <v>24</v>
      </c>
    </row>
    <row r="162" ht="12.75">
      <c r="B162" t="s">
        <v>107</v>
      </c>
    </row>
    <row r="164" spans="2:7" ht="12.75">
      <c r="B164" t="s">
        <v>106</v>
      </c>
      <c r="F164" t="s">
        <v>254</v>
      </c>
      <c r="G164" t="s">
        <v>112</v>
      </c>
    </row>
    <row r="166" spans="2:6" ht="12.75">
      <c r="B166" t="s">
        <v>98</v>
      </c>
      <c r="E166">
        <v>25</v>
      </c>
      <c r="F166" t="s">
        <v>108</v>
      </c>
    </row>
    <row r="167" spans="2:6" ht="12.75">
      <c r="B167" t="s">
        <v>16</v>
      </c>
      <c r="E167">
        <v>80</v>
      </c>
      <c r="F167" t="s">
        <v>108</v>
      </c>
    </row>
    <row r="168" spans="2:6" ht="12.75">
      <c r="B168" s="6" t="s">
        <v>109</v>
      </c>
      <c r="C168" t="s">
        <v>125</v>
      </c>
      <c r="E168">
        <f>ASIN(E166/E167)</f>
        <v>0.3178237039278808</v>
      </c>
      <c r="F168" t="s">
        <v>110</v>
      </c>
    </row>
    <row r="169" spans="2:5" ht="12.75">
      <c r="B169" t="s">
        <v>114</v>
      </c>
      <c r="E169">
        <f>COS(E168)</f>
        <v>0.9499177595981665</v>
      </c>
    </row>
    <row r="170" spans="2:3" ht="12.75">
      <c r="B170" s="6" t="s">
        <v>21</v>
      </c>
      <c r="C170" s="8" t="s">
        <v>111</v>
      </c>
    </row>
    <row r="171" spans="2:5" ht="12.75">
      <c r="B171" t="s">
        <v>115</v>
      </c>
      <c r="C171" s="8" t="s">
        <v>49</v>
      </c>
      <c r="E171" t="s">
        <v>116</v>
      </c>
    </row>
    <row r="173" spans="2:4" ht="12.75">
      <c r="B173" t="s">
        <v>113</v>
      </c>
      <c r="C173" t="s">
        <v>255</v>
      </c>
      <c r="D173" t="s">
        <v>112</v>
      </c>
    </row>
    <row r="174" ht="12.75">
      <c r="D174" s="8" t="s">
        <v>128</v>
      </c>
    </row>
    <row r="175" ht="12.75">
      <c r="D175" s="8" t="s">
        <v>118</v>
      </c>
    </row>
    <row r="176" ht="12.75">
      <c r="B176" t="s">
        <v>119</v>
      </c>
    </row>
    <row r="177" spans="1:2" ht="12.75">
      <c r="A177" t="s">
        <v>117</v>
      </c>
      <c r="B177" s="6"/>
    </row>
    <row r="178" spans="2:9" ht="12.75">
      <c r="B178" t="s">
        <v>120</v>
      </c>
      <c r="C178" s="6" t="s">
        <v>121</v>
      </c>
      <c r="D178" s="8">
        <v>0.5</v>
      </c>
      <c r="E178" s="8"/>
      <c r="F178" t="s">
        <v>126</v>
      </c>
      <c r="G178">
        <f aca="true" t="shared" si="0" ref="G178:G184">SIN(D178)</f>
        <v>0.479425538604203</v>
      </c>
      <c r="H178" t="s">
        <v>127</v>
      </c>
      <c r="I178">
        <f aca="true" t="shared" si="1" ref="I178:I184">(0.949918+COS(D178))/(2.82776-D178)</f>
        <v>0.785089769516777</v>
      </c>
    </row>
    <row r="179" spans="4:9" ht="12.75">
      <c r="D179">
        <v>0.6</v>
      </c>
      <c r="G179">
        <f t="shared" si="0"/>
        <v>0.5646424733950354</v>
      </c>
      <c r="I179">
        <f t="shared" si="1"/>
        <v>0.7968783059708759</v>
      </c>
    </row>
    <row r="180" spans="4:9" ht="12.75">
      <c r="D180">
        <v>0.7</v>
      </c>
      <c r="E180" s="8"/>
      <c r="G180">
        <f t="shared" si="0"/>
        <v>0.644217687237691</v>
      </c>
      <c r="I180">
        <f t="shared" si="1"/>
        <v>0.8058992495791293</v>
      </c>
    </row>
    <row r="181" spans="4:9" ht="12.75">
      <c r="D181">
        <v>0.8</v>
      </c>
      <c r="E181" s="8"/>
      <c r="G181">
        <f t="shared" si="0"/>
        <v>0.7173560908995228</v>
      </c>
      <c r="I181">
        <f t="shared" si="1"/>
        <v>0.8120412225052105</v>
      </c>
    </row>
    <row r="182" spans="4:9" ht="12.75">
      <c r="D182">
        <v>0.9</v>
      </c>
      <c r="G182">
        <f t="shared" si="0"/>
        <v>0.7833269096274834</v>
      </c>
      <c r="I182">
        <f t="shared" si="1"/>
        <v>0.8152093457020917</v>
      </c>
    </row>
    <row r="183" spans="4:9" ht="12.75">
      <c r="D183">
        <v>0.95</v>
      </c>
      <c r="G183">
        <f t="shared" si="0"/>
        <v>0.8134155047893737</v>
      </c>
      <c r="I183">
        <f t="shared" si="1"/>
        <v>0.8156532727632304</v>
      </c>
    </row>
    <row r="184" spans="4:9" ht="12.75">
      <c r="D184">
        <v>0.954</v>
      </c>
      <c r="G184">
        <f t="shared" si="0"/>
        <v>0.8157357236272527</v>
      </c>
      <c r="I184">
        <f t="shared" si="1"/>
        <v>0.8156555709710102</v>
      </c>
    </row>
    <row r="185" spans="2:3" ht="12.75">
      <c r="B185" s="6" t="s">
        <v>121</v>
      </c>
      <c r="C185" t="s">
        <v>122</v>
      </c>
    </row>
    <row r="186" ht="12.75">
      <c r="B186" t="s">
        <v>113</v>
      </c>
    </row>
    <row r="187" spans="2:7" ht="12.75">
      <c r="B187" t="s">
        <v>123</v>
      </c>
      <c r="C187" s="8" t="s">
        <v>256</v>
      </c>
      <c r="E187">
        <f>E167*SIN(D184)</f>
        <v>65.25885789018021</v>
      </c>
      <c r="F187" t="s">
        <v>108</v>
      </c>
      <c r="G187" s="34" t="s">
        <v>27</v>
      </c>
    </row>
    <row r="189" ht="12.75">
      <c r="E189" s="10" t="s">
        <v>28</v>
      </c>
    </row>
    <row r="191" spans="1:2" ht="12.75">
      <c r="A191" s="2" t="s">
        <v>130</v>
      </c>
      <c r="B191" s="2" t="s">
        <v>169</v>
      </c>
    </row>
    <row r="192" spans="1:2" ht="12.75">
      <c r="A192" s="2"/>
      <c r="B192" s="2" t="s">
        <v>129</v>
      </c>
    </row>
    <row r="193" spans="2:9" ht="12.75">
      <c r="B193" s="20" t="s">
        <v>131</v>
      </c>
      <c r="C193" s="20"/>
      <c r="D193" s="20"/>
      <c r="E193" s="20"/>
      <c r="F193" s="20"/>
      <c r="G193" s="20"/>
      <c r="H193" s="20"/>
      <c r="I193" s="20"/>
    </row>
    <row r="194" spans="2:9" ht="12.75">
      <c r="B194" s="20"/>
      <c r="C194" s="20"/>
      <c r="D194" s="20"/>
      <c r="E194" s="20"/>
      <c r="F194" s="20"/>
      <c r="G194" s="20"/>
      <c r="H194" s="20"/>
      <c r="I194" s="20"/>
    </row>
    <row r="195" spans="2:9" ht="12.75">
      <c r="B195" s="20" t="s">
        <v>145</v>
      </c>
      <c r="C195" s="20"/>
      <c r="D195" s="20"/>
      <c r="E195" s="21" t="s">
        <v>134</v>
      </c>
      <c r="F195" s="20"/>
      <c r="G195" s="20"/>
      <c r="H195" s="20" t="s">
        <v>140</v>
      </c>
      <c r="I195" s="20"/>
    </row>
    <row r="196" spans="2:9" ht="12.75">
      <c r="B196" s="20" t="s">
        <v>138</v>
      </c>
      <c r="C196" s="20"/>
      <c r="D196" s="20"/>
      <c r="E196" s="20"/>
      <c r="F196" s="20"/>
      <c r="G196" s="20"/>
      <c r="H196" s="20"/>
      <c r="I196" s="20" t="s">
        <v>139</v>
      </c>
    </row>
    <row r="197" spans="2:9" ht="12.75">
      <c r="B197" s="20"/>
      <c r="C197" s="20"/>
      <c r="D197" s="21" t="s">
        <v>136</v>
      </c>
      <c r="E197" s="20"/>
      <c r="F197" s="21" t="s">
        <v>137</v>
      </c>
      <c r="G197" s="20"/>
      <c r="H197" s="20"/>
      <c r="I197" s="20"/>
    </row>
    <row r="198" spans="2:9" ht="12.75">
      <c r="B198" s="21" t="s">
        <v>132</v>
      </c>
      <c r="C198" s="20"/>
      <c r="D198" s="20" t="s">
        <v>133</v>
      </c>
      <c r="E198" s="21" t="s">
        <v>135</v>
      </c>
      <c r="F198" s="20"/>
      <c r="G198" s="20"/>
      <c r="H198" s="20"/>
      <c r="I198" s="20"/>
    </row>
    <row r="199" spans="2:9" ht="12.75">
      <c r="B199" s="20"/>
      <c r="C199" s="20"/>
      <c r="D199" s="20"/>
      <c r="E199" s="20"/>
      <c r="F199" s="20"/>
      <c r="G199" s="20"/>
      <c r="H199" s="20"/>
      <c r="I199" s="20"/>
    </row>
    <row r="200" spans="2:9" ht="12.75">
      <c r="B200" s="20" t="s">
        <v>141</v>
      </c>
      <c r="C200" s="20">
        <v>0.4</v>
      </c>
      <c r="D200" s="20" t="s">
        <v>142</v>
      </c>
      <c r="E200" s="20">
        <v>0.2</v>
      </c>
      <c r="F200" s="20" t="s">
        <v>143</v>
      </c>
      <c r="G200" s="20">
        <v>0.2</v>
      </c>
      <c r="H200" s="20"/>
      <c r="I200" s="20"/>
    </row>
    <row r="201" spans="2:9" ht="12.75">
      <c r="B201" s="20"/>
      <c r="C201" s="22" t="s">
        <v>15</v>
      </c>
      <c r="D201" s="22"/>
      <c r="E201" s="22" t="s">
        <v>15</v>
      </c>
      <c r="F201" s="22"/>
      <c r="G201" s="22" t="s">
        <v>15</v>
      </c>
      <c r="H201" s="22"/>
      <c r="I201" s="20"/>
    </row>
    <row r="202" spans="2:9" ht="12.75">
      <c r="B202" s="20" t="s">
        <v>161</v>
      </c>
      <c r="C202" s="20">
        <v>0.2</v>
      </c>
      <c r="D202" s="20" t="s">
        <v>144</v>
      </c>
      <c r="E202" s="22">
        <v>1.2</v>
      </c>
      <c r="F202" s="21" t="s">
        <v>153</v>
      </c>
      <c r="G202" s="21">
        <v>1</v>
      </c>
      <c r="H202" s="20"/>
      <c r="I202" s="20"/>
    </row>
    <row r="203" spans="2:9" ht="12.75">
      <c r="B203" s="20"/>
      <c r="C203" s="22" t="s">
        <v>15</v>
      </c>
      <c r="D203" s="22"/>
      <c r="E203" s="22" t="s">
        <v>15</v>
      </c>
      <c r="F203" s="20"/>
      <c r="G203" s="20" t="s">
        <v>15</v>
      </c>
      <c r="H203" s="20"/>
      <c r="I203" s="20"/>
    </row>
    <row r="204" spans="2:9" ht="12.75">
      <c r="B204" s="20" t="s">
        <v>162</v>
      </c>
      <c r="C204" s="20"/>
      <c r="D204" s="20"/>
      <c r="E204" s="20"/>
      <c r="F204" s="20">
        <v>1.5</v>
      </c>
      <c r="G204" s="20" t="s">
        <v>15</v>
      </c>
      <c r="H204" s="20"/>
      <c r="I204" s="20"/>
    </row>
    <row r="205" spans="2:9" ht="12.75">
      <c r="B205" s="20" t="s">
        <v>257</v>
      </c>
      <c r="C205" s="20"/>
      <c r="D205" s="20"/>
      <c r="E205" s="20"/>
      <c r="F205" s="20"/>
      <c r="G205" s="20"/>
      <c r="H205" s="20"/>
      <c r="I205" s="20"/>
    </row>
    <row r="206" spans="2:9" ht="12.75">
      <c r="B206" s="29" t="s">
        <v>258</v>
      </c>
      <c r="C206" s="20"/>
      <c r="D206" s="20"/>
      <c r="E206" s="20"/>
      <c r="F206" s="20"/>
      <c r="G206" s="20"/>
      <c r="H206" s="20"/>
      <c r="I206" s="20"/>
    </row>
    <row r="207" spans="2:9" ht="12.75">
      <c r="B207" s="20"/>
      <c r="C207" s="20"/>
      <c r="D207" s="20"/>
      <c r="E207" s="20"/>
      <c r="F207" s="20"/>
      <c r="G207" s="20"/>
      <c r="H207" s="20"/>
      <c r="I207" s="20"/>
    </row>
    <row r="208" spans="3:9" ht="12.75">
      <c r="C208" s="23"/>
      <c r="D208" s="23"/>
      <c r="E208" s="23"/>
      <c r="F208" s="23"/>
      <c r="G208" s="23"/>
      <c r="H208" s="23"/>
      <c r="I208" s="23"/>
    </row>
    <row r="209" spans="3:9" ht="12.75">
      <c r="C209" s="23"/>
      <c r="D209" s="23"/>
      <c r="E209" s="23"/>
      <c r="F209" s="23" t="s">
        <v>146</v>
      </c>
      <c r="G209" s="23"/>
      <c r="H209" s="23"/>
      <c r="I209" s="23"/>
    </row>
    <row r="210" spans="3:9" ht="12.75">
      <c r="C210" s="23"/>
      <c r="D210" s="23">
        <v>2</v>
      </c>
      <c r="E210" s="23"/>
      <c r="F210" s="23"/>
      <c r="G210" s="23"/>
      <c r="H210" s="23"/>
      <c r="I210" s="23"/>
    </row>
    <row r="211" spans="3:9" ht="12.75">
      <c r="C211" s="23"/>
      <c r="D211" s="23"/>
      <c r="E211" s="23"/>
      <c r="F211" s="23" t="s">
        <v>147</v>
      </c>
      <c r="G211" s="23"/>
      <c r="H211" s="24" t="s">
        <v>102</v>
      </c>
      <c r="I211" s="23"/>
    </row>
    <row r="212" spans="3:9" ht="12.75">
      <c r="C212" s="23"/>
      <c r="D212" s="25" t="s">
        <v>148</v>
      </c>
      <c r="E212" s="23"/>
      <c r="F212" s="23"/>
      <c r="G212" s="23"/>
      <c r="H212" s="23"/>
      <c r="I212" s="23"/>
    </row>
    <row r="213" spans="3:9" ht="12.75">
      <c r="C213" s="23"/>
      <c r="D213" s="23"/>
      <c r="E213" s="23"/>
      <c r="F213" s="23"/>
      <c r="G213" s="23"/>
      <c r="H213" s="23"/>
      <c r="I213" s="23"/>
    </row>
    <row r="214" spans="3:9" ht="12.75">
      <c r="C214" s="23" t="s">
        <v>101</v>
      </c>
      <c r="D214" s="23">
        <v>1</v>
      </c>
      <c r="E214" s="23"/>
      <c r="F214" s="23"/>
      <c r="G214" s="23"/>
      <c r="H214" s="23"/>
      <c r="I214" s="23"/>
    </row>
    <row r="215" spans="1:9" ht="12.75">
      <c r="C215" s="23"/>
      <c r="D215" s="23"/>
      <c r="E215" s="23"/>
      <c r="F215" s="23"/>
      <c r="G215" s="23"/>
      <c r="H215" s="23"/>
      <c r="I215" s="23"/>
    </row>
    <row r="216" spans="3:9" ht="12.75">
      <c r="C216" s="23"/>
      <c r="D216" s="23"/>
      <c r="E216" s="23"/>
      <c r="F216" s="23"/>
      <c r="G216" s="23"/>
      <c r="H216" s="23"/>
      <c r="I216" s="23"/>
    </row>
    <row r="217" spans="3:9" ht="12.75">
      <c r="C217" s="23"/>
      <c r="D217" s="23"/>
      <c r="E217" s="23"/>
      <c r="F217" s="23"/>
      <c r="G217" s="23"/>
      <c r="H217" s="23"/>
      <c r="I217" s="23"/>
    </row>
    <row r="218" spans="3:9" ht="12.75">
      <c r="C218" s="23"/>
      <c r="D218" s="23"/>
      <c r="E218" s="23"/>
      <c r="F218" s="23"/>
      <c r="G218" s="23"/>
      <c r="H218" s="23"/>
      <c r="I218" s="23"/>
    </row>
    <row r="219" spans="3:9" ht="12.75">
      <c r="C219" s="23"/>
      <c r="D219" s="23"/>
      <c r="E219" s="26" t="s">
        <v>244</v>
      </c>
      <c r="F219" s="27" t="s">
        <v>245</v>
      </c>
      <c r="G219" s="23"/>
      <c r="H219" s="23"/>
      <c r="I219" s="23"/>
    </row>
    <row r="220" spans="3:9" ht="12.75">
      <c r="C220" s="23"/>
      <c r="D220" s="23"/>
      <c r="E220" s="23"/>
      <c r="F220" s="23"/>
      <c r="G220" s="23"/>
      <c r="H220" s="23"/>
      <c r="I220" s="23"/>
    </row>
    <row r="221" spans="1:2" ht="12.75">
      <c r="A221" s="2" t="s">
        <v>10</v>
      </c>
      <c r="B221" t="s">
        <v>163</v>
      </c>
    </row>
    <row r="223" spans="2:5" ht="12.75">
      <c r="B223" t="s">
        <v>150</v>
      </c>
      <c r="E223" t="s">
        <v>151</v>
      </c>
    </row>
    <row r="224" spans="4:6" ht="12.75">
      <c r="D224" s="16" t="s">
        <v>49</v>
      </c>
      <c r="E224" s="8">
        <f>C200*(E200+G200)/(C200+E200+G200)</f>
        <v>0.20000000000000004</v>
      </c>
      <c r="F224" t="s">
        <v>15</v>
      </c>
    </row>
    <row r="226" spans="2:5" ht="12.75">
      <c r="B226" t="s">
        <v>164</v>
      </c>
      <c r="E226" t="s">
        <v>152</v>
      </c>
    </row>
    <row r="227" spans="5:6" ht="12.75">
      <c r="E227">
        <f>E202*G202/(C202+E224)</f>
        <v>2.9999999999999996</v>
      </c>
      <c r="F227" t="s">
        <v>15</v>
      </c>
    </row>
    <row r="228" ht="12.75">
      <c r="B228" s="17" t="s">
        <v>165</v>
      </c>
    </row>
    <row r="229" ht="12.75">
      <c r="B229" t="s">
        <v>166</v>
      </c>
    </row>
    <row r="230" spans="2:5" ht="12.75">
      <c r="B230" s="6" t="s">
        <v>121</v>
      </c>
      <c r="E230" t="s">
        <v>154</v>
      </c>
    </row>
    <row r="231" spans="5:7" ht="12.75">
      <c r="E231">
        <f>180*ASIN(F204/E227)/3.1416</f>
        <v>29.999929847114156</v>
      </c>
      <c r="F231" t="s">
        <v>25</v>
      </c>
      <c r="G231" s="34" t="s">
        <v>27</v>
      </c>
    </row>
    <row r="233" ht="12.75">
      <c r="B233" t="s">
        <v>155</v>
      </c>
    </row>
    <row r="235" spans="2:5" ht="12.75">
      <c r="B235" t="s">
        <v>167</v>
      </c>
      <c r="E235" t="s">
        <v>156</v>
      </c>
    </row>
    <row r="236" ht="12.75">
      <c r="E236">
        <f>E202*G202/(C202+C200)</f>
        <v>1.9999999999999996</v>
      </c>
    </row>
    <row r="237" ht="12.75">
      <c r="B237" t="s">
        <v>168</v>
      </c>
    </row>
    <row r="238" spans="2:5" ht="12.75">
      <c r="B238" s="6" t="s">
        <v>157</v>
      </c>
      <c r="E238" t="s">
        <v>158</v>
      </c>
    </row>
    <row r="239" spans="5:7" ht="12.75">
      <c r="E239">
        <f>180*ASIN(F204/E236)/3.1416</f>
        <v>48.59026426555471</v>
      </c>
      <c r="F239" t="s">
        <v>160</v>
      </c>
      <c r="G239" s="34" t="s">
        <v>27</v>
      </c>
    </row>
    <row r="240" spans="2:7" ht="12.75">
      <c r="B240" s="6" t="s">
        <v>159</v>
      </c>
      <c r="E240">
        <f>180-E239</f>
        <v>131.4097357344453</v>
      </c>
      <c r="F240" t="s">
        <v>160</v>
      </c>
      <c r="G240" s="34" t="s">
        <v>27</v>
      </c>
    </row>
    <row r="242" ht="12.75">
      <c r="E242" s="10" t="s">
        <v>28</v>
      </c>
    </row>
    <row r="244" spans="1:2" ht="12.75">
      <c r="A244" s="4" t="s">
        <v>172</v>
      </c>
      <c r="B244" s="2" t="s">
        <v>171</v>
      </c>
    </row>
    <row r="245" spans="1:2" ht="12.75">
      <c r="A245" s="2"/>
      <c r="B245" s="2" t="s">
        <v>170</v>
      </c>
    </row>
    <row r="246" spans="2:5" ht="12.75">
      <c r="B246" s="20" t="s">
        <v>173</v>
      </c>
      <c r="C246" s="20"/>
      <c r="D246" s="20"/>
      <c r="E246" s="20"/>
    </row>
    <row r="247" spans="2:5" ht="12.75">
      <c r="B247" s="20" t="s">
        <v>246</v>
      </c>
      <c r="C247" s="20"/>
      <c r="D247" s="20"/>
      <c r="E247" s="20"/>
    </row>
    <row r="248" spans="2:9" ht="12.75">
      <c r="B248" s="20"/>
      <c r="C248" s="20"/>
      <c r="D248" s="20"/>
      <c r="E248" s="20"/>
      <c r="I248" t="s">
        <v>25</v>
      </c>
    </row>
    <row r="249" spans="1:9" ht="12.75">
      <c r="A249" s="2" t="s">
        <v>10</v>
      </c>
      <c r="B249" s="6" t="s">
        <v>121</v>
      </c>
      <c r="C249">
        <v>30</v>
      </c>
      <c r="D249" t="s">
        <v>25</v>
      </c>
      <c r="E249" s="6" t="s">
        <v>157</v>
      </c>
      <c r="F249">
        <v>48.6</v>
      </c>
      <c r="G249" t="s">
        <v>25</v>
      </c>
      <c r="H249" s="6" t="s">
        <v>159</v>
      </c>
      <c r="I249">
        <v>131.4</v>
      </c>
    </row>
    <row r="250" spans="3:9" ht="12.75">
      <c r="C250">
        <f>3.1416*C249/180</f>
        <v>0.5236000000000001</v>
      </c>
      <c r="D250" t="s">
        <v>175</v>
      </c>
      <c r="F250">
        <f>3.1416*F249/180</f>
        <v>0.848232</v>
      </c>
      <c r="G250" t="s">
        <v>175</v>
      </c>
      <c r="I250">
        <f>3.1416*I249/180</f>
        <v>2.293368</v>
      </c>
    </row>
    <row r="251" ht="12.75">
      <c r="I251" t="s">
        <v>175</v>
      </c>
    </row>
    <row r="252" ht="12.75">
      <c r="B252" t="s">
        <v>176</v>
      </c>
    </row>
    <row r="253" ht="12.75">
      <c r="E253" s="6" t="s">
        <v>21</v>
      </c>
    </row>
    <row r="254" spans="2:5" ht="12.75">
      <c r="B254" t="s">
        <v>177</v>
      </c>
      <c r="E254" t="s">
        <v>198</v>
      </c>
    </row>
    <row r="255" ht="12.75">
      <c r="D255" s="14" t="s">
        <v>24</v>
      </c>
    </row>
    <row r="256" ht="12.75">
      <c r="E256" s="6" t="s">
        <v>21</v>
      </c>
    </row>
    <row r="257" spans="4:5" ht="12.75">
      <c r="D257" s="8" t="s">
        <v>49</v>
      </c>
      <c r="E257" t="s">
        <v>178</v>
      </c>
    </row>
    <row r="258" ht="12.75">
      <c r="D258" s="14" t="s">
        <v>24</v>
      </c>
    </row>
    <row r="260" spans="4:5" ht="12.75">
      <c r="D260" s="8" t="s">
        <v>49</v>
      </c>
      <c r="E260" t="s">
        <v>179</v>
      </c>
    </row>
    <row r="262" spans="4:5" ht="12.75">
      <c r="D262" s="8" t="s">
        <v>49</v>
      </c>
      <c r="E262">
        <f>F204*(F250-C250)+E236*(COS(F250)-COS(C250))</f>
        <v>0.07751917174207029</v>
      </c>
    </row>
    <row r="263" ht="12.75">
      <c r="B263" t="s">
        <v>180</v>
      </c>
    </row>
    <row r="264" ht="12.75">
      <c r="B264" t="s">
        <v>181</v>
      </c>
    </row>
    <row r="265" ht="12.75">
      <c r="E265" s="6" t="s">
        <v>174</v>
      </c>
    </row>
    <row r="266" spans="2:5" ht="12.75">
      <c r="B266" t="s">
        <v>182</v>
      </c>
      <c r="E266" t="s">
        <v>199</v>
      </c>
    </row>
    <row r="267" ht="12.75">
      <c r="D267" s="14" t="s">
        <v>21</v>
      </c>
    </row>
    <row r="268" spans="1:5" ht="12.75">
      <c r="E268" s="6" t="s">
        <v>174</v>
      </c>
    </row>
    <row r="269" spans="4:5" ht="12.75">
      <c r="D269" s="8" t="s">
        <v>49</v>
      </c>
      <c r="E269" t="s">
        <v>200</v>
      </c>
    </row>
    <row r="270" ht="12.75">
      <c r="D270" s="14" t="s">
        <v>21</v>
      </c>
    </row>
    <row r="272" spans="4:5" ht="12.75">
      <c r="D272" s="8" t="s">
        <v>49</v>
      </c>
      <c r="E272" s="8" t="s">
        <v>183</v>
      </c>
    </row>
    <row r="274" spans="4:5" ht="12.75">
      <c r="D274" s="8" t="s">
        <v>49</v>
      </c>
      <c r="E274">
        <f>-F204*(I250-F250)-E236*(COS(I250)-COS(F250))</f>
        <v>0.4775485310467138</v>
      </c>
    </row>
    <row r="275" ht="12.75">
      <c r="B275" t="s">
        <v>184</v>
      </c>
    </row>
    <row r="276" ht="12.75">
      <c r="B276" t="s">
        <v>185</v>
      </c>
    </row>
    <row r="277" ht="12.75">
      <c r="C277" s="6" t="s">
        <v>186</v>
      </c>
    </row>
    <row r="278" ht="12.75">
      <c r="C278" t="s">
        <v>259</v>
      </c>
    </row>
    <row r="279" ht="12.75">
      <c r="B279" s="14" t="s">
        <v>21</v>
      </c>
    </row>
    <row r="280" ht="12.75">
      <c r="D280" t="s">
        <v>187</v>
      </c>
    </row>
    <row r="281" ht="12.75">
      <c r="C281" s="6" t="s">
        <v>186</v>
      </c>
    </row>
    <row r="282" ht="12.75">
      <c r="C282" t="s">
        <v>260</v>
      </c>
    </row>
    <row r="283" ht="12.75">
      <c r="B283" s="14" t="s">
        <v>21</v>
      </c>
    </row>
    <row r="284" ht="12.75">
      <c r="D284" t="s">
        <v>188</v>
      </c>
    </row>
    <row r="286" ht="12.75">
      <c r="C286" s="18" t="s">
        <v>189</v>
      </c>
    </row>
    <row r="287" ht="12.75">
      <c r="D287" t="s">
        <v>190</v>
      </c>
    </row>
    <row r="288" ht="12.75">
      <c r="C288" t="s">
        <v>191</v>
      </c>
    </row>
    <row r="289" ht="12.75">
      <c r="B289" t="s">
        <v>192</v>
      </c>
    </row>
    <row r="290" spans="4:9" ht="12.75">
      <c r="D290" s="6" t="s">
        <v>194</v>
      </c>
      <c r="E290" s="6" t="s">
        <v>194</v>
      </c>
      <c r="F290" s="6" t="s">
        <v>194</v>
      </c>
      <c r="G290" s="6" t="s">
        <v>194</v>
      </c>
      <c r="H290" s="6" t="s">
        <v>194</v>
      </c>
      <c r="I290" s="6" t="s">
        <v>194</v>
      </c>
    </row>
    <row r="291" spans="4:9" ht="12.75">
      <c r="D291">
        <v>1</v>
      </c>
      <c r="E291">
        <v>1.1</v>
      </c>
      <c r="F291">
        <v>1.2</v>
      </c>
      <c r="G291">
        <v>1.21</v>
      </c>
      <c r="H291">
        <v>1.22</v>
      </c>
      <c r="I291">
        <v>1.218</v>
      </c>
    </row>
    <row r="292" spans="2:9" ht="12.75">
      <c r="B292" t="s">
        <v>193</v>
      </c>
      <c r="D292">
        <f aca="true" t="shared" si="2" ref="D292:I292">1.5*D291+2*COS(D291)</f>
        <v>2.5806046117362795</v>
      </c>
      <c r="E292">
        <f t="shared" si="2"/>
        <v>2.557192242851155</v>
      </c>
      <c r="F292">
        <f t="shared" si="2"/>
        <v>2.524715508953347</v>
      </c>
      <c r="G292">
        <f t="shared" si="2"/>
        <v>2.5210388024386607</v>
      </c>
      <c r="H292">
        <f t="shared" si="2"/>
        <v>2.5172914926320944</v>
      </c>
      <c r="I292">
        <f t="shared" si="2"/>
        <v>2.518046512970579</v>
      </c>
    </row>
    <row r="293" ht="12.75">
      <c r="B293" t="s">
        <v>195</v>
      </c>
    </row>
    <row r="295" spans="3:4" ht="12.75">
      <c r="C295" s="6" t="s">
        <v>194</v>
      </c>
      <c r="D295" t="s">
        <v>196</v>
      </c>
    </row>
    <row r="296" spans="4:7" ht="12.75">
      <c r="D296">
        <f>1.218*180/3.1416</f>
        <v>69.7860962566845</v>
      </c>
      <c r="E296" t="s">
        <v>197</v>
      </c>
      <c r="G296" s="12" t="s">
        <v>27</v>
      </c>
    </row>
    <row r="298" ht="12.75">
      <c r="E298" s="10" t="s">
        <v>28</v>
      </c>
    </row>
    <row r="300" spans="1:2" ht="12.75">
      <c r="A300" s="4" t="s">
        <v>203</v>
      </c>
      <c r="B300" s="2" t="s">
        <v>201</v>
      </c>
    </row>
    <row r="301" spans="1:2" ht="12.75">
      <c r="A301" s="2"/>
      <c r="B301" s="2" t="s">
        <v>202</v>
      </c>
    </row>
    <row r="302" spans="2:3" ht="12.75">
      <c r="B302" s="20" t="s">
        <v>204</v>
      </c>
      <c r="C302" s="20"/>
    </row>
    <row r="303" spans="2:3" ht="12.75">
      <c r="B303" s="20" t="s">
        <v>205</v>
      </c>
      <c r="C303" s="20"/>
    </row>
    <row r="304" spans="2:3" ht="12.75">
      <c r="B304" s="20" t="s">
        <v>247</v>
      </c>
      <c r="C304" s="20"/>
    </row>
    <row r="305" spans="2:3" ht="12.75">
      <c r="B305" s="20" t="s">
        <v>248</v>
      </c>
      <c r="C305" s="20"/>
    </row>
    <row r="307" spans="1:2" ht="12.75">
      <c r="A307" s="2" t="s">
        <v>10</v>
      </c>
      <c r="B307" s="2" t="s">
        <v>218</v>
      </c>
    </row>
    <row r="308" ht="12.75">
      <c r="D308" s="7" t="s">
        <v>134</v>
      </c>
    </row>
    <row r="309" ht="12.75">
      <c r="C309" s="3" t="s">
        <v>132</v>
      </c>
    </row>
    <row r="310" spans="2:7" ht="12.75">
      <c r="B310" s="7" t="s">
        <v>138</v>
      </c>
      <c r="D310" s="3" t="s">
        <v>136</v>
      </c>
      <c r="E310" s="3" t="s">
        <v>137</v>
      </c>
      <c r="G310" s="3" t="s">
        <v>206</v>
      </c>
    </row>
    <row r="313" ht="12.75">
      <c r="B313" t="s">
        <v>207</v>
      </c>
    </row>
    <row r="314" ht="12.75">
      <c r="E314" s="7" t="s">
        <v>134</v>
      </c>
    </row>
    <row r="315" spans="4:5" ht="12.75">
      <c r="D315" s="3" t="s">
        <v>132</v>
      </c>
      <c r="E315" t="s">
        <v>209</v>
      </c>
    </row>
    <row r="316" spans="3:8" ht="12.75">
      <c r="C316" s="7" t="s">
        <v>138</v>
      </c>
      <c r="E316" s="3" t="s">
        <v>136</v>
      </c>
      <c r="F316" s="3" t="s">
        <v>137</v>
      </c>
      <c r="H316" s="3" t="s">
        <v>206</v>
      </c>
    </row>
    <row r="318" ht="12.75">
      <c r="E318" t="s">
        <v>210</v>
      </c>
    </row>
    <row r="319" ht="12.75">
      <c r="I319" t="s">
        <v>15</v>
      </c>
    </row>
    <row r="320" spans="2:9" ht="12.75">
      <c r="B320" t="s">
        <v>144</v>
      </c>
      <c r="C320">
        <v>1.2</v>
      </c>
      <c r="D320" t="s">
        <v>15</v>
      </c>
      <c r="E320" t="s">
        <v>161</v>
      </c>
      <c r="F320">
        <v>0.2</v>
      </c>
      <c r="G320" t="s">
        <v>15</v>
      </c>
      <c r="H320" t="s">
        <v>141</v>
      </c>
      <c r="I320">
        <v>0.4</v>
      </c>
    </row>
    <row r="321" spans="2:9" ht="12.75">
      <c r="B321" t="s">
        <v>208</v>
      </c>
      <c r="C321">
        <v>1</v>
      </c>
      <c r="D321" t="s">
        <v>15</v>
      </c>
      <c r="E321" t="s">
        <v>142</v>
      </c>
      <c r="F321">
        <v>0.2</v>
      </c>
      <c r="G321" t="s">
        <v>15</v>
      </c>
      <c r="H321" t="s">
        <v>143</v>
      </c>
      <c r="I321">
        <v>0.2</v>
      </c>
    </row>
    <row r="322" spans="2:9" ht="12.75">
      <c r="B322" t="s">
        <v>211</v>
      </c>
      <c r="I322" t="s">
        <v>15</v>
      </c>
    </row>
    <row r="323" ht="12.75">
      <c r="E323" s="7"/>
    </row>
    <row r="324" spans="1:5" ht="12.75">
      <c r="D324" s="3" t="s">
        <v>132</v>
      </c>
      <c r="E324" t="s">
        <v>212</v>
      </c>
    </row>
    <row r="325" spans="3:8" ht="12.75">
      <c r="C325" s="7" t="s">
        <v>138</v>
      </c>
      <c r="E325" s="3"/>
      <c r="F325" s="3"/>
      <c r="H325" s="3" t="s">
        <v>214</v>
      </c>
    </row>
    <row r="327" ht="12.75">
      <c r="E327" t="s">
        <v>210</v>
      </c>
    </row>
    <row r="329" spans="3:6" ht="12.75">
      <c r="C329" t="s">
        <v>213</v>
      </c>
      <c r="E329">
        <f>I320*F321/(I320+F321)</f>
        <v>0.13333333333333333</v>
      </c>
      <c r="F329" t="s">
        <v>15</v>
      </c>
    </row>
    <row r="330" spans="3:6" ht="12.75">
      <c r="C330" t="s">
        <v>215</v>
      </c>
      <c r="E330">
        <f>C321*F321/(I320+F321)</f>
        <v>0.3333333333333333</v>
      </c>
      <c r="F330" t="s">
        <v>15</v>
      </c>
    </row>
    <row r="331" ht="12.75">
      <c r="C331" t="s">
        <v>216</v>
      </c>
    </row>
    <row r="333" ht="12.75">
      <c r="C333" t="s">
        <v>235</v>
      </c>
    </row>
    <row r="334" spans="5:6" ht="12.75">
      <c r="E334">
        <f>C320*E330/(F320+E329)</f>
        <v>1.1999999999999997</v>
      </c>
      <c r="F334" t="s">
        <v>15</v>
      </c>
    </row>
    <row r="335" spans="1:2" ht="12.75">
      <c r="A335" s="31" t="s">
        <v>217</v>
      </c>
      <c r="B335" s="31"/>
    </row>
    <row r="337" ht="12.75">
      <c r="B337" s="2" t="s">
        <v>219</v>
      </c>
    </row>
    <row r="340" ht="12.75">
      <c r="F340" t="s">
        <v>146</v>
      </c>
    </row>
    <row r="341" ht="12.75">
      <c r="D341">
        <v>2</v>
      </c>
    </row>
    <row r="342" spans="6:8" ht="12.75">
      <c r="F342" t="s">
        <v>147</v>
      </c>
      <c r="H342" s="3" t="s">
        <v>102</v>
      </c>
    </row>
    <row r="343" ht="12.75">
      <c r="D343" s="7" t="s">
        <v>148</v>
      </c>
    </row>
    <row r="345" spans="3:4" ht="12.75">
      <c r="C345" t="s">
        <v>101</v>
      </c>
      <c r="D345">
        <v>1</v>
      </c>
    </row>
    <row r="346" ht="12.75">
      <c r="F346" s="7" t="s">
        <v>221</v>
      </c>
    </row>
    <row r="350" spans="5:6" ht="12.75">
      <c r="E350" s="6" t="s">
        <v>149</v>
      </c>
      <c r="F350" s="13" t="s">
        <v>220</v>
      </c>
    </row>
    <row r="351" spans="2:5" ht="12.75">
      <c r="B351" t="s">
        <v>236</v>
      </c>
      <c r="C351" t="s">
        <v>222</v>
      </c>
      <c r="E351">
        <v>3</v>
      </c>
    </row>
    <row r="352" spans="2:5" ht="12.75">
      <c r="B352" t="s">
        <v>237</v>
      </c>
      <c r="C352" t="s">
        <v>223</v>
      </c>
      <c r="E352">
        <v>2</v>
      </c>
    </row>
    <row r="353" spans="2:5" ht="12.75">
      <c r="B353" t="s">
        <v>238</v>
      </c>
      <c r="C353" t="s">
        <v>224</v>
      </c>
      <c r="E353">
        <v>1.2</v>
      </c>
    </row>
    <row r="354" spans="2:9" ht="12.75">
      <c r="B354" t="s">
        <v>239</v>
      </c>
      <c r="E354">
        <v>60</v>
      </c>
      <c r="F354" t="s">
        <v>197</v>
      </c>
      <c r="G354" s="8" t="s">
        <v>49</v>
      </c>
      <c r="H354">
        <f>60*3.1416/180</f>
        <v>1.0472000000000001</v>
      </c>
      <c r="I354" t="s">
        <v>110</v>
      </c>
    </row>
    <row r="355" spans="2:9" ht="12.75">
      <c r="B355" s="6" t="s">
        <v>121</v>
      </c>
      <c r="C355">
        <v>30</v>
      </c>
      <c r="D355" t="s">
        <v>25</v>
      </c>
      <c r="E355" s="17" t="s">
        <v>240</v>
      </c>
      <c r="F355">
        <v>1.5</v>
      </c>
      <c r="G355" t="s">
        <v>15</v>
      </c>
      <c r="H355" s="6" t="s">
        <v>250</v>
      </c>
      <c r="I355">
        <v>131.4</v>
      </c>
    </row>
    <row r="356" spans="3:9" ht="12.75">
      <c r="C356">
        <f>3.1416*C355/180</f>
        <v>0.5236000000000001</v>
      </c>
      <c r="D356" t="s">
        <v>175</v>
      </c>
      <c r="H356" s="8" t="s">
        <v>251</v>
      </c>
      <c r="I356">
        <f>3.1416*I355/180</f>
        <v>2.293368</v>
      </c>
    </row>
    <row r="357" ht="12.75">
      <c r="B357" s="5" t="s">
        <v>225</v>
      </c>
    </row>
    <row r="358" ht="12.75">
      <c r="B358" t="s">
        <v>241</v>
      </c>
    </row>
    <row r="359" spans="2:6" ht="12.75">
      <c r="B359" s="5" t="s">
        <v>24</v>
      </c>
      <c r="E359">
        <f>F355*(H354-C356)+E353*(COS(H354)-COS(C356))</f>
        <v>0.3461677052275281</v>
      </c>
      <c r="F359" t="s">
        <v>15</v>
      </c>
    </row>
    <row r="360" ht="12.75">
      <c r="D360" s="8"/>
    </row>
    <row r="361" ht="12.75">
      <c r="B361" t="s">
        <v>226</v>
      </c>
    </row>
    <row r="362" ht="12.75">
      <c r="B362" s="14" t="s">
        <v>174</v>
      </c>
    </row>
    <row r="363" ht="12.75">
      <c r="B363" t="s">
        <v>242</v>
      </c>
    </row>
    <row r="364" ht="12.75">
      <c r="B364" s="14" t="s">
        <v>225</v>
      </c>
    </row>
    <row r="365" spans="5:6" ht="12.75">
      <c r="E365">
        <f>-E352*(COS(I356)-COS(H354))-F355*(I356-H354)</f>
        <v>0.45337553468385794</v>
      </c>
      <c r="F365" t="s">
        <v>15</v>
      </c>
    </row>
    <row r="366" ht="12.75">
      <c r="B366" t="s">
        <v>227</v>
      </c>
    </row>
    <row r="367" ht="12.75">
      <c r="B367" t="s">
        <v>228</v>
      </c>
    </row>
    <row r="368" ht="12.75">
      <c r="D368" s="6" t="s">
        <v>186</v>
      </c>
    </row>
    <row r="369" ht="12.75">
      <c r="D369" t="s">
        <v>243</v>
      </c>
    </row>
    <row r="370" ht="12.75">
      <c r="C370" s="14" t="s">
        <v>225</v>
      </c>
    </row>
    <row r="371" ht="12.75">
      <c r="D371" t="s">
        <v>190</v>
      </c>
    </row>
    <row r="373" ht="12.75">
      <c r="B373" s="8" t="s">
        <v>230</v>
      </c>
    </row>
    <row r="374" ht="12.75">
      <c r="D374" t="s">
        <v>187</v>
      </c>
    </row>
    <row r="375" ht="12.75">
      <c r="B375" t="s">
        <v>231</v>
      </c>
    </row>
    <row r="376" ht="12.75">
      <c r="E376">
        <v>2.225</v>
      </c>
    </row>
    <row r="377" ht="12.75">
      <c r="D377" t="s">
        <v>187</v>
      </c>
    </row>
    <row r="378" ht="12.75">
      <c r="B378" t="s">
        <v>233</v>
      </c>
    </row>
    <row r="379" ht="12.75">
      <c r="B379" t="s">
        <v>229</v>
      </c>
    </row>
    <row r="380" spans="2:7" ht="12.75">
      <c r="B380" s="6" t="s">
        <v>194</v>
      </c>
      <c r="D380">
        <v>1</v>
      </c>
      <c r="E380">
        <v>1.5</v>
      </c>
      <c r="F380">
        <v>1.848</v>
      </c>
      <c r="G380" t="s">
        <v>20</v>
      </c>
    </row>
    <row r="382" spans="2:6" ht="12.75">
      <c r="B382" t="s">
        <v>232</v>
      </c>
      <c r="D382">
        <f>1.5*D380+2*COS(D380)</f>
        <v>2.5806046117362795</v>
      </c>
      <c r="E382">
        <f>1.5*E380+2*COS(E380)</f>
        <v>2.3914744033354056</v>
      </c>
      <c r="F382">
        <f>1.5*F380+2*COS(F380)</f>
        <v>2.2246657069600952</v>
      </c>
    </row>
    <row r="383" ht="12.75">
      <c r="B383" t="s">
        <v>234</v>
      </c>
    </row>
    <row r="384" spans="2:8" ht="12.75">
      <c r="B384" s="6" t="s">
        <v>194</v>
      </c>
      <c r="F384">
        <v>1.848</v>
      </c>
      <c r="G384" t="s">
        <v>20</v>
      </c>
      <c r="H384" s="12" t="s">
        <v>27</v>
      </c>
    </row>
    <row r="386" ht="12.75">
      <c r="E386" s="10" t="s">
        <v>28</v>
      </c>
    </row>
  </sheetData>
  <sheetProtection/>
  <hyperlinks>
    <hyperlink ref="E56" location="a1" display="a1"/>
    <hyperlink ref="A6" location="a51" display="a51"/>
    <hyperlink ref="E104" location="a1" display="a1"/>
    <hyperlink ref="A7" location="a82" display="a82"/>
    <hyperlink ref="A8" location="a130" display="a130"/>
    <hyperlink ref="E130" location="a1" display="a1"/>
    <hyperlink ref="E189" location="a1" display="a1"/>
    <hyperlink ref="A9" location="a156" display="a156"/>
    <hyperlink ref="E242" location="a1" display="a1"/>
    <hyperlink ref="A11" location="a215" display="a215"/>
    <hyperlink ref="E298" location="a1" display="a1"/>
    <hyperlink ref="A13" location="a268" display="a268"/>
    <hyperlink ref="E386" location="a1" display="a1"/>
    <hyperlink ref="A15" location="a324" display="a324"/>
    <hyperlink ref="A19" r:id="rId1" display="WEBSITE"/>
  </hyperlinks>
  <printOptions gridLines="1"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PNG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C.S.Indulkar</dc:creator>
  <cp:keywords/>
  <dc:description/>
  <cp:lastModifiedBy>C.S Indulkar</cp:lastModifiedBy>
  <cp:lastPrinted>1999-07-25T00:15:11Z</cp:lastPrinted>
  <dcterms:created xsi:type="dcterms:W3CDTF">1999-02-16T17:25:14Z</dcterms:created>
  <dcterms:modified xsi:type="dcterms:W3CDTF">2012-11-24T11:24:51Z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