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<sst xmlns="http://schemas.openxmlformats.org/spreadsheetml/2006/main" count="155" uniqueCount="110">
  <si>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with Solutions</t>
  </si>
  <si>
    <t xml:space="preserve">Protection Problems </t>
  </si>
  <si>
    <t>CHAPTER 10</t>
  </si>
  <si>
    <t>Topics</t>
  </si>
  <si>
    <t>Problems</t>
  </si>
  <si>
    <t>Overcurrent relay-Time of operation</t>
  </si>
  <si>
    <t>Prob.10.1</t>
  </si>
  <si>
    <t>given the following information:</t>
  </si>
  <si>
    <t>Relay specification: 1A, 3sec</t>
  </si>
  <si>
    <t>Time multiplier setting:.6</t>
  </si>
  <si>
    <t>Current transformer ratio:400/1</t>
  </si>
  <si>
    <t>Solution:</t>
  </si>
  <si>
    <t>C.T Ratio</t>
  </si>
  <si>
    <t>Fault current</t>
  </si>
  <si>
    <t>A</t>
  </si>
  <si>
    <t>Pilot wire current</t>
  </si>
  <si>
    <t>Plug setting: 125%</t>
  </si>
  <si>
    <t>Plug setting multiplier</t>
  </si>
  <si>
    <t>Plug setting</t>
  </si>
  <si>
    <t>=Pilot wire current/Plug setting</t>
  </si>
  <si>
    <t>Time multiplier setting=1</t>
  </si>
  <si>
    <t>Operating time for TMS=1</t>
  </si>
  <si>
    <t>sec</t>
  </si>
  <si>
    <t>Actual operating time =operating time for TMS=1*given TMS</t>
  </si>
  <si>
    <t>Given TMs</t>
  </si>
  <si>
    <t>Answer</t>
  </si>
  <si>
    <t>Top of Page</t>
  </si>
  <si>
    <t>Overcurrent relay: time of operation</t>
  </si>
  <si>
    <t xml:space="preserve">Explain how would you use an overcurrent characteristic to determine its time of operation, </t>
  </si>
  <si>
    <t>Fault current: 4000A</t>
  </si>
  <si>
    <t xml:space="preserve"> = Fault current/C.T Ratio = Relay coil current</t>
  </si>
  <si>
    <t>Normal relay coil curren t= rated current * Plug setting=1*1.25=1.25A</t>
  </si>
  <si>
    <t>i.e. Relay fault current as  a multiple of plug setting =10/1.25=8</t>
  </si>
  <si>
    <t>Time, secs</t>
  </si>
  <si>
    <t>From the relay curve, the time of operation is 3.3  for a time setting of 1</t>
  </si>
  <si>
    <t>Transformer- differential protection</t>
  </si>
  <si>
    <t>Prob.10.2</t>
  </si>
  <si>
    <t>A 3-phase delta-star-connected 30 MVA 33/11 kV transformer is protected by a differential</t>
  </si>
  <si>
    <t>is 2000:5.</t>
  </si>
  <si>
    <t xml:space="preserve">MVA </t>
  </si>
  <si>
    <t>rating</t>
  </si>
  <si>
    <t>MVA</t>
  </si>
  <si>
    <t>kV</t>
  </si>
  <si>
    <t>High side</t>
  </si>
  <si>
    <t>Low side</t>
  </si>
  <si>
    <t>Ip</t>
  </si>
  <si>
    <t>kV1</t>
  </si>
  <si>
    <t>kV2</t>
  </si>
  <si>
    <t>=MVA*1000/(1.73*kV1)</t>
  </si>
  <si>
    <t>Primary line current</t>
  </si>
  <si>
    <t>Is</t>
  </si>
  <si>
    <t>Sec.line current</t>
  </si>
  <si>
    <t>=3*Ip</t>
  </si>
  <si>
    <t>CT1 ratio</t>
  </si>
  <si>
    <t>primary side</t>
  </si>
  <si>
    <t xml:space="preserve">CT2 ratio </t>
  </si>
  <si>
    <t>Sec.side</t>
  </si>
  <si>
    <t>=Ip/CT1 ratio</t>
  </si>
  <si>
    <t>=1.73*Is/CT2 rating</t>
  </si>
  <si>
    <t>C.T current on primary side,I1</t>
  </si>
  <si>
    <t>C.T current on sec.side,I2</t>
  </si>
  <si>
    <t>=2*(I2-I1)</t>
  </si>
  <si>
    <t xml:space="preserve">relay. Calculate the relay current setting for faults drawing up to 200 per cent of the rated </t>
  </si>
  <si>
    <t xml:space="preserve">current.  The CT current ratio on the primary side is 500:5 and that on the secondary side </t>
  </si>
  <si>
    <t>Relay current at 200 % of rated current</t>
  </si>
  <si>
    <t>Prob.10.3</t>
  </si>
  <si>
    <t>Transformer- differential protection-CT Ratios</t>
  </si>
  <si>
    <t>A 3-phase delta-star connected 30MVA,132/33 kV transformer is protected by current</t>
  </si>
  <si>
    <t>HV</t>
  </si>
  <si>
    <t>L-L</t>
  </si>
  <si>
    <t>LV</t>
  </si>
  <si>
    <t>I delta</t>
  </si>
  <si>
    <t>Line value</t>
  </si>
  <si>
    <t>MVA*1000/(1.73*HV)</t>
  </si>
  <si>
    <t>Istar</t>
  </si>
  <si>
    <t>MVA*1000/(1.73*LV)</t>
  </si>
  <si>
    <t>HV side</t>
  </si>
  <si>
    <t>CT ratio</t>
  </si>
  <si>
    <t>LV side</t>
  </si>
  <si>
    <t>=131.37(5/1.73)</t>
  </si>
  <si>
    <t>Circulating current</t>
  </si>
  <si>
    <t>Ic</t>
  </si>
  <si>
    <t>transformers&gt;Determine the cT ratios for differential protection such that the circulating</t>
  </si>
  <si>
    <t>current( through the transformer delta)does not exceed 5 A</t>
  </si>
  <si>
    <t>The CTs on the HV side are connected in star. Therefore '</t>
  </si>
  <si>
    <t>CTs are connected in delta on the LV side. Therefore,</t>
  </si>
  <si>
    <t>Circuit breaker ratings</t>
  </si>
  <si>
    <t>Prob.10.4</t>
  </si>
  <si>
    <t>A circuit breaker is rated at 1000A, 1200 MVA,33 kV,3 sec, 3-phase oil-circuit breaker.</t>
  </si>
  <si>
    <t>(I) the rated normal current</t>
  </si>
  <si>
    <t>(ii) breaking capacity</t>
  </si>
  <si>
    <t>(iii) rated symmetrical breaking current</t>
  </si>
  <si>
    <t>(iv) rated making capacity</t>
  </si>
  <si>
    <t xml:space="preserve">(v) short-tme rating </t>
  </si>
  <si>
    <t>(vi) rated service voltage</t>
  </si>
  <si>
    <t>(I)</t>
  </si>
  <si>
    <t>(ii)</t>
  </si>
  <si>
    <t>(iii)</t>
  </si>
  <si>
    <t>(iv)</t>
  </si>
  <si>
    <t>(v)</t>
  </si>
  <si>
    <t>(vi)</t>
  </si>
  <si>
    <t>=MVA*1000/1.73*kV=</t>
  </si>
  <si>
    <t>I</t>
  </si>
  <si>
    <t>A(rms)</t>
  </si>
  <si>
    <t>max.value of asymmetrical current=2.55 * rated symm. Breaking current</t>
  </si>
  <si>
    <t>same as rated symm.breaking current</t>
  </si>
  <si>
    <t>A for 3 seconds</t>
  </si>
  <si>
    <t>WEBSITE</t>
  </si>
  <si>
    <t>takes you to the start page after you have read this Chapter.</t>
  </si>
  <si>
    <t>Start page has links to other Chapters.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</si>
</sst>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3" fillId="0" borderId="0" xfId="53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32</xdr:row>
      <xdr:rowOff>104775</xdr:rowOff>
    </xdr:from>
    <xdr:to>
      <xdr:col>3</xdr:col>
      <xdr:colOff>9525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38325" y="55435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9525</xdr:rowOff>
    </xdr:from>
    <xdr:to>
      <xdr:col>7</xdr:col>
      <xdr:colOff>85725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1847850" y="70675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33</xdr:row>
      <xdr:rowOff>66675</xdr:rowOff>
    </xdr:from>
    <xdr:to>
      <xdr:col>6</xdr:col>
      <xdr:colOff>295275</xdr:colOff>
      <xdr:row>39</xdr:row>
      <xdr:rowOff>57150</xdr:rowOff>
    </xdr:to>
    <xdr:sp>
      <xdr:nvSpPr>
        <xdr:cNvPr id="3" name="Arc 3"/>
        <xdr:cNvSpPr>
          <a:spLocks/>
        </xdr:cNvSpPr>
      </xdr:nvSpPr>
      <xdr:spPr>
        <a:xfrm flipH="1" flipV="1">
          <a:off x="2047875" y="5667375"/>
          <a:ext cx="1905000" cy="9620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38</xdr:row>
      <xdr:rowOff>9525</xdr:rowOff>
    </xdr:from>
    <xdr:to>
      <xdr:col>4</xdr:col>
      <xdr:colOff>304800</xdr:colOff>
      <xdr:row>38</xdr:row>
      <xdr:rowOff>9525</xdr:rowOff>
    </xdr:to>
    <xdr:sp>
      <xdr:nvSpPr>
        <xdr:cNvPr id="4" name="Line 4"/>
        <xdr:cNvSpPr>
          <a:spLocks/>
        </xdr:cNvSpPr>
      </xdr:nvSpPr>
      <xdr:spPr>
        <a:xfrm>
          <a:off x="1847850" y="6419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38</xdr:row>
      <xdr:rowOff>19050</xdr:rowOff>
    </xdr:from>
    <xdr:to>
      <xdr:col>4</xdr:col>
      <xdr:colOff>304800</xdr:colOff>
      <xdr:row>42</xdr:row>
      <xdr:rowOff>9525</xdr:rowOff>
    </xdr:to>
    <xdr:sp>
      <xdr:nvSpPr>
        <xdr:cNvPr id="5" name="Line 5"/>
        <xdr:cNvSpPr>
          <a:spLocks/>
        </xdr:cNvSpPr>
      </xdr:nvSpPr>
      <xdr:spPr>
        <a:xfrm>
          <a:off x="2743200" y="64293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9" ht="18">
      <c r="A1" s="1"/>
      <c r="B1" s="1"/>
      <c r="C1" s="1"/>
      <c r="D1" s="1" t="s">
        <v>2</v>
      </c>
      <c r="G1" s="8"/>
      <c r="H1" s="9"/>
      <c r="I1" s="10"/>
    </row>
    <row r="2" spans="1:9" ht="18">
      <c r="A2" s="1" t="s">
        <v>1</v>
      </c>
      <c r="B2" s="1"/>
      <c r="C2" s="1"/>
      <c r="D2" s="1"/>
      <c r="F2" s="2"/>
      <c r="H2" s="9"/>
      <c r="I2" s="9"/>
    </row>
    <row r="3" spans="1:9" ht="18">
      <c r="A3" s="1" t="s">
        <v>0</v>
      </c>
      <c r="B3" s="1"/>
      <c r="C3" s="1"/>
      <c r="D3" s="1"/>
      <c r="F3" s="9"/>
      <c r="H3" s="9"/>
      <c r="I3" s="9"/>
    </row>
    <row r="4" spans="7:9" ht="12.75">
      <c r="G4" s="9"/>
      <c r="H4" s="9"/>
      <c r="I4" s="9"/>
    </row>
    <row r="5" spans="1:8" ht="12.75">
      <c r="A5" s="2" t="s">
        <v>4</v>
      </c>
      <c r="B5" s="2"/>
      <c r="C5" s="2" t="s">
        <v>3</v>
      </c>
      <c r="G5" s="9"/>
      <c r="H5" s="13"/>
    </row>
    <row r="6" spans="1:8" ht="12.75">
      <c r="A6" s="6">
        <v>10.1</v>
      </c>
      <c r="C6" t="s">
        <v>5</v>
      </c>
      <c r="G6" s="9"/>
      <c r="H6" s="13"/>
    </row>
    <row r="7" spans="1:8" ht="12.75">
      <c r="A7" s="6">
        <v>10.2</v>
      </c>
      <c r="C7" t="s">
        <v>35</v>
      </c>
      <c r="H7" s="13"/>
    </row>
    <row r="8" spans="1:8" ht="12.75">
      <c r="A8" s="6">
        <v>10.3</v>
      </c>
      <c r="C8" t="s">
        <v>66</v>
      </c>
      <c r="H8" s="13"/>
    </row>
    <row r="9" spans="1:8" ht="12.75">
      <c r="A9" s="6">
        <v>10.4</v>
      </c>
      <c r="C9" t="s">
        <v>86</v>
      </c>
      <c r="H9" s="13"/>
    </row>
    <row r="10" spans="1:2" ht="15">
      <c r="A10" s="3" t="s">
        <v>107</v>
      </c>
      <c r="B10" s="14" t="s">
        <v>108</v>
      </c>
    </row>
    <row r="11" spans="1:2" ht="15">
      <c r="A11" s="15"/>
      <c r="B11" s="14" t="s">
        <v>109</v>
      </c>
    </row>
    <row r="12" ht="12.75">
      <c r="A12" s="5"/>
    </row>
    <row r="15" spans="1:2" ht="12.75">
      <c r="A15" s="2" t="s">
        <v>6</v>
      </c>
      <c r="B15" s="2" t="s">
        <v>27</v>
      </c>
    </row>
    <row r="16" ht="12.75">
      <c r="B16" s="12" t="s">
        <v>28</v>
      </c>
    </row>
    <row r="17" ht="12.75">
      <c r="B17" s="12" t="s">
        <v>7</v>
      </c>
    </row>
    <row r="18" ht="12.75">
      <c r="B18" s="12" t="s">
        <v>8</v>
      </c>
    </row>
    <row r="19" ht="12.75">
      <c r="B19" s="12" t="s">
        <v>16</v>
      </c>
    </row>
    <row r="20" ht="12.75">
      <c r="B20" s="12" t="s">
        <v>9</v>
      </c>
    </row>
    <row r="21" ht="12.75">
      <c r="B21" s="12" t="s">
        <v>10</v>
      </c>
    </row>
    <row r="22" ht="12.75">
      <c r="B22" s="12" t="s">
        <v>29</v>
      </c>
    </row>
    <row r="24" spans="1:4" ht="12.75">
      <c r="A24" s="2" t="s">
        <v>11</v>
      </c>
      <c r="B24" t="s">
        <v>12</v>
      </c>
      <c r="D24">
        <v>400</v>
      </c>
    </row>
    <row r="25" spans="2:5" ht="12.75">
      <c r="B25" t="s">
        <v>13</v>
      </c>
      <c r="D25">
        <v>4000</v>
      </c>
      <c r="E25" t="s">
        <v>14</v>
      </c>
    </row>
    <row r="26" spans="2:4" ht="12.75">
      <c r="B26" t="s">
        <v>15</v>
      </c>
      <c r="D26" t="s">
        <v>30</v>
      </c>
    </row>
    <row r="27" spans="2:5" ht="12.75">
      <c r="B27" t="s">
        <v>15</v>
      </c>
      <c r="D27" s="4">
        <f>25:25/24:24</f>
        <v>10</v>
      </c>
      <c r="E27" t="s">
        <v>14</v>
      </c>
    </row>
    <row r="28" spans="2:4" ht="12.75">
      <c r="B28" t="s">
        <v>18</v>
      </c>
      <c r="D28">
        <v>1.25</v>
      </c>
    </row>
    <row r="29" ht="12.75">
      <c r="B29" t="s">
        <v>31</v>
      </c>
    </row>
    <row r="30" spans="2:4" ht="12.75">
      <c r="B30" t="s">
        <v>17</v>
      </c>
      <c r="D30" s="4" t="s">
        <v>19</v>
      </c>
    </row>
    <row r="31" ht="12.75">
      <c r="D31" s="4">
        <f>D27/D28</f>
        <v>8</v>
      </c>
    </row>
    <row r="32" ht="12.75">
      <c r="B32" t="s">
        <v>32</v>
      </c>
    </row>
    <row r="37" spans="3:5" ht="12.75">
      <c r="C37" t="s">
        <v>33</v>
      </c>
      <c r="E37" t="s">
        <v>20</v>
      </c>
    </row>
    <row r="39" ht="12.75">
      <c r="C39">
        <v>3.3</v>
      </c>
    </row>
    <row r="43" ht="12.75">
      <c r="E43" s="5">
        <v>8</v>
      </c>
    </row>
    <row r="44" spans="1:5" ht="12.75">
      <c r="E44" t="s">
        <v>17</v>
      </c>
    </row>
    <row r="46" ht="12.75">
      <c r="B46" t="s">
        <v>34</v>
      </c>
    </row>
    <row r="48" spans="2:6" ht="12.75">
      <c r="B48" t="s">
        <v>21</v>
      </c>
      <c r="E48">
        <v>3.3</v>
      </c>
      <c r="F48" t="s">
        <v>22</v>
      </c>
    </row>
    <row r="49" spans="2:5" ht="12.75">
      <c r="B49" t="s">
        <v>24</v>
      </c>
      <c r="E49">
        <v>0.6</v>
      </c>
    </row>
    <row r="51" ht="12.75">
      <c r="B51" t="s">
        <v>23</v>
      </c>
    </row>
    <row r="52" spans="5:7" ht="12.75">
      <c r="E52">
        <f>E48*E49</f>
        <v>1.9799999999999998</v>
      </c>
      <c r="F52" t="s">
        <v>22</v>
      </c>
      <c r="G52" s="11" t="s">
        <v>25</v>
      </c>
    </row>
    <row r="54" ht="12.75">
      <c r="E54" s="3" t="s">
        <v>26</v>
      </c>
    </row>
    <row r="56" spans="1:2" ht="12.75">
      <c r="A56" s="7" t="s">
        <v>36</v>
      </c>
      <c r="B56" s="2" t="s">
        <v>35</v>
      </c>
    </row>
    <row r="57" ht="12.75">
      <c r="B57" s="12" t="s">
        <v>37</v>
      </c>
    </row>
    <row r="58" ht="12.75">
      <c r="B58" s="12" t="s">
        <v>62</v>
      </c>
    </row>
    <row r="59" ht="12.75">
      <c r="B59" s="12" t="s">
        <v>63</v>
      </c>
    </row>
    <row r="60" ht="12.75">
      <c r="B60" s="12" t="s">
        <v>38</v>
      </c>
    </row>
    <row r="62" spans="1:6" ht="12.75">
      <c r="A62" s="2" t="s">
        <v>11</v>
      </c>
      <c r="B62" t="s">
        <v>39</v>
      </c>
      <c r="C62" t="s">
        <v>40</v>
      </c>
      <c r="E62">
        <v>30</v>
      </c>
      <c r="F62" t="s">
        <v>41</v>
      </c>
    </row>
    <row r="63" spans="2:6" ht="12.75">
      <c r="B63" t="s">
        <v>46</v>
      </c>
      <c r="C63" t="s">
        <v>43</v>
      </c>
      <c r="E63">
        <v>33</v>
      </c>
      <c r="F63" t="s">
        <v>42</v>
      </c>
    </row>
    <row r="64" spans="2:6" ht="12.75">
      <c r="B64" t="s">
        <v>47</v>
      </c>
      <c r="C64" t="s">
        <v>44</v>
      </c>
      <c r="E64">
        <v>11</v>
      </c>
      <c r="F64" t="s">
        <v>42</v>
      </c>
    </row>
    <row r="65" spans="2:5" ht="12.75">
      <c r="B65" t="s">
        <v>45</v>
      </c>
      <c r="C65" t="s">
        <v>49</v>
      </c>
      <c r="E65" s="4" t="s">
        <v>48</v>
      </c>
    </row>
    <row r="66" spans="2:6" ht="12.75">
      <c r="B66" t="s">
        <v>45</v>
      </c>
      <c r="E66" s="4">
        <f>62:62*1000/(1.73*63:63)</f>
        <v>525.4860746190226</v>
      </c>
      <c r="F66" t="s">
        <v>14</v>
      </c>
    </row>
    <row r="67" spans="2:5" ht="12.75">
      <c r="B67" t="s">
        <v>50</v>
      </c>
      <c r="C67" t="s">
        <v>51</v>
      </c>
      <c r="E67" s="4" t="s">
        <v>52</v>
      </c>
    </row>
    <row r="68" spans="5:6" ht="12.75">
      <c r="E68" s="4">
        <f>3*66:66</f>
        <v>1576.4582238570679</v>
      </c>
      <c r="F68" t="s">
        <v>14</v>
      </c>
    </row>
    <row r="69" spans="2:5" ht="12.75">
      <c r="B69" t="s">
        <v>53</v>
      </c>
      <c r="C69" t="s">
        <v>54</v>
      </c>
      <c r="E69">
        <f>500/5</f>
        <v>100</v>
      </c>
    </row>
    <row r="70" spans="2:5" ht="12.75">
      <c r="B70" t="s">
        <v>55</v>
      </c>
      <c r="C70" t="s">
        <v>56</v>
      </c>
      <c r="E70">
        <f>2000/5</f>
        <v>400</v>
      </c>
    </row>
    <row r="71" spans="2:5" ht="12.75">
      <c r="B71" t="s">
        <v>59</v>
      </c>
      <c r="E71" s="4" t="s">
        <v>57</v>
      </c>
    </row>
    <row r="72" spans="5:6" ht="12.75">
      <c r="E72" s="4">
        <f>E66/E69</f>
        <v>5.254860746190226</v>
      </c>
      <c r="F72" t="s">
        <v>14</v>
      </c>
    </row>
    <row r="73" spans="2:5" ht="12.75">
      <c r="B73" t="s">
        <v>60</v>
      </c>
      <c r="E73" s="4" t="s">
        <v>58</v>
      </c>
    </row>
    <row r="74" spans="5:6" ht="12.75">
      <c r="E74" s="4">
        <f>1.73205*E68/E70</f>
        <v>6.826261166579086</v>
      </c>
      <c r="F74" t="s">
        <v>14</v>
      </c>
    </row>
    <row r="75" ht="12.75">
      <c r="B75" t="s">
        <v>64</v>
      </c>
    </row>
    <row r="76" ht="12.75">
      <c r="E76" s="4" t="s">
        <v>61</v>
      </c>
    </row>
    <row r="77" spans="5:7" ht="12.75">
      <c r="E77">
        <f>2*(E74-E72)</f>
        <v>3.1428008407777206</v>
      </c>
      <c r="F77" t="s">
        <v>14</v>
      </c>
      <c r="G77" s="11" t="s">
        <v>25</v>
      </c>
    </row>
    <row r="79" ht="12.75">
      <c r="E79" s="3" t="s">
        <v>26</v>
      </c>
    </row>
    <row r="81" spans="1:2" ht="12.75">
      <c r="A81" s="2" t="s">
        <v>65</v>
      </c>
      <c r="B81" s="2" t="s">
        <v>66</v>
      </c>
    </row>
    <row r="82" ht="12.75">
      <c r="B82" s="12" t="s">
        <v>67</v>
      </c>
    </row>
    <row r="83" ht="12.75">
      <c r="B83" s="12" t="s">
        <v>82</v>
      </c>
    </row>
    <row r="84" ht="12.75">
      <c r="B84" s="12" t="s">
        <v>83</v>
      </c>
    </row>
    <row r="85" ht="12.75"/>
    <row r="86" spans="1:6" ht="12.75">
      <c r="A86" s="2" t="s">
        <v>11</v>
      </c>
      <c r="B86" t="s">
        <v>68</v>
      </c>
      <c r="C86" t="s">
        <v>69</v>
      </c>
      <c r="E86">
        <v>132</v>
      </c>
      <c r="F86" t="s">
        <v>42</v>
      </c>
    </row>
    <row r="87" spans="2:6" ht="12.75">
      <c r="B87" t="s">
        <v>70</v>
      </c>
      <c r="C87" t="s">
        <v>69</v>
      </c>
      <c r="E87">
        <v>33</v>
      </c>
      <c r="F87" t="s">
        <v>42</v>
      </c>
    </row>
    <row r="88" spans="2:6" ht="12.75">
      <c r="B88" t="s">
        <v>41</v>
      </c>
      <c r="E88">
        <v>30</v>
      </c>
      <c r="F88" t="s">
        <v>41</v>
      </c>
    </row>
    <row r="90" spans="2:5" ht="12.75">
      <c r="B90" t="s">
        <v>71</v>
      </c>
      <c r="C90" t="s">
        <v>72</v>
      </c>
      <c r="E90" s="4" t="s">
        <v>73</v>
      </c>
    </row>
    <row r="91" spans="5:6" ht="12.75">
      <c r="E91">
        <f>E88*1000/(1.73*E86)</f>
        <v>131.37151865475565</v>
      </c>
      <c r="F91" t="s">
        <v>14</v>
      </c>
    </row>
    <row r="92" spans="2:5" ht="12.75">
      <c r="B92" t="s">
        <v>74</v>
      </c>
      <c r="C92" t="s">
        <v>72</v>
      </c>
      <c r="E92" s="4" t="s">
        <v>75</v>
      </c>
    </row>
    <row r="93" ht="12.75">
      <c r="E93">
        <f>E88*1000/(1.73*E87)</f>
        <v>525.4860746190226</v>
      </c>
    </row>
    <row r="94" spans="2:6" ht="12.75">
      <c r="B94" t="s">
        <v>81</v>
      </c>
      <c r="C94" t="s">
        <v>80</v>
      </c>
      <c r="E94">
        <v>5</v>
      </c>
      <c r="F94" t="s">
        <v>14</v>
      </c>
    </row>
    <row r="95" ht="12.75">
      <c r="B95" t="s">
        <v>84</v>
      </c>
    </row>
    <row r="96" spans="2:7" ht="12.75">
      <c r="B96" t="s">
        <v>77</v>
      </c>
      <c r="C96" t="s">
        <v>76</v>
      </c>
      <c r="E96">
        <f>E93/E94</f>
        <v>105.09721492380451</v>
      </c>
      <c r="G96" s="11" t="s">
        <v>25</v>
      </c>
    </row>
    <row r="97" ht="12.75">
      <c r="B97" t="s">
        <v>85</v>
      </c>
    </row>
    <row r="98" spans="2:5" ht="12.75">
      <c r="B98" t="s">
        <v>77</v>
      </c>
      <c r="C98" t="s">
        <v>78</v>
      </c>
      <c r="E98" s="4" t="s">
        <v>79</v>
      </c>
    </row>
    <row r="99" spans="5:7" ht="12.75">
      <c r="E99">
        <f>E91*(E94/1.73)</f>
        <v>379.68647010044987</v>
      </c>
      <c r="G99" s="11" t="s">
        <v>25</v>
      </c>
    </row>
    <row r="101" ht="12.75">
      <c r="E101" s="3" t="s">
        <v>26</v>
      </c>
    </row>
    <row r="103" spans="1:2" ht="12.75">
      <c r="A103" s="7" t="s">
        <v>87</v>
      </c>
      <c r="B103" s="2" t="s">
        <v>86</v>
      </c>
    </row>
    <row r="104" ht="12.75">
      <c r="B104" s="12" t="s">
        <v>88</v>
      </c>
    </row>
    <row r="105" ht="12.75">
      <c r="B105" s="12" t="s">
        <v>89</v>
      </c>
    </row>
    <row r="106" ht="12.75">
      <c r="B106" s="12" t="s">
        <v>90</v>
      </c>
    </row>
    <row r="107" ht="12.75">
      <c r="B107" s="12" t="s">
        <v>91</v>
      </c>
    </row>
    <row r="108" ht="12.75">
      <c r="B108" s="12" t="s">
        <v>92</v>
      </c>
    </row>
    <row r="109" ht="12.75">
      <c r="B109" s="12" t="s">
        <v>93</v>
      </c>
    </row>
    <row r="110" spans="1:2" ht="12.75">
      <c r="B110" s="12" t="s">
        <v>94</v>
      </c>
    </row>
    <row r="112" ht="12.75">
      <c r="A112" s="2" t="s">
        <v>11</v>
      </c>
    </row>
    <row r="113" spans="2:7" ht="12.75">
      <c r="B113" t="s">
        <v>102</v>
      </c>
      <c r="F113">
        <v>1000</v>
      </c>
      <c r="G113" t="s">
        <v>14</v>
      </c>
    </row>
    <row r="114" spans="2:6" ht="12.75">
      <c r="B114" t="s">
        <v>41</v>
      </c>
      <c r="F114">
        <v>1200</v>
      </c>
    </row>
    <row r="115" spans="2:6" ht="12.75">
      <c r="B115" t="s">
        <v>42</v>
      </c>
      <c r="F115">
        <v>33</v>
      </c>
    </row>
    <row r="117" spans="2:8" ht="12.75">
      <c r="B117" t="s">
        <v>95</v>
      </c>
      <c r="F117">
        <v>1000</v>
      </c>
      <c r="G117" t="s">
        <v>14</v>
      </c>
      <c r="H117" s="11" t="s">
        <v>25</v>
      </c>
    </row>
    <row r="118" spans="2:8" ht="12.75">
      <c r="B118" t="s">
        <v>96</v>
      </c>
      <c r="F118">
        <v>1200</v>
      </c>
      <c r="G118" t="s">
        <v>41</v>
      </c>
      <c r="H118" s="11" t="s">
        <v>25</v>
      </c>
    </row>
    <row r="119" spans="2:8" ht="12.75">
      <c r="B119" t="s">
        <v>97</v>
      </c>
      <c r="C119" s="4" t="s">
        <v>101</v>
      </c>
      <c r="F119">
        <f>F114*1000/(1.73*F115)</f>
        <v>21019.442984760906</v>
      </c>
      <c r="G119" t="s">
        <v>103</v>
      </c>
      <c r="H119" s="11" t="s">
        <v>25</v>
      </c>
    </row>
    <row r="120" spans="2:3" ht="12.75">
      <c r="B120" t="s">
        <v>98</v>
      </c>
      <c r="C120" t="s">
        <v>104</v>
      </c>
    </row>
    <row r="121" spans="6:8" ht="12.75">
      <c r="F121">
        <f>2.55*F119</f>
        <v>53599.57961114031</v>
      </c>
      <c r="G121" t="s">
        <v>14</v>
      </c>
      <c r="H121" s="11" t="s">
        <v>25</v>
      </c>
    </row>
    <row r="123" spans="2:3" ht="12.75">
      <c r="B123" t="s">
        <v>99</v>
      </c>
      <c r="C123" t="s">
        <v>105</v>
      </c>
    </row>
    <row r="124" spans="6:9" ht="12.75">
      <c r="F124">
        <f>F119</f>
        <v>21019.442984760906</v>
      </c>
      <c r="G124" t="s">
        <v>106</v>
      </c>
      <c r="I124" s="11" t="s">
        <v>25</v>
      </c>
    </row>
    <row r="125" spans="2:8" ht="12.75">
      <c r="B125" t="s">
        <v>100</v>
      </c>
      <c r="F125">
        <f>F115</f>
        <v>33</v>
      </c>
      <c r="G125" t="s">
        <v>42</v>
      </c>
      <c r="H125" s="11" t="s">
        <v>25</v>
      </c>
    </row>
    <row r="127" ht="12.75">
      <c r="E127" s="3" t="s">
        <v>26</v>
      </c>
    </row>
    <row r="132" ht="12.75"/>
  </sheetData>
  <sheetProtection/>
  <hyperlinks>
    <hyperlink ref="E54" location="a1" display="a1"/>
    <hyperlink ref="A6" location="a44" display="a44"/>
    <hyperlink ref="E79" location="a1" display="a1"/>
    <hyperlink ref="A7" location="a85" display="a85"/>
    <hyperlink ref="E101" location="a1" display="a1"/>
    <hyperlink ref="A8" location="a110" display="a110"/>
    <hyperlink ref="A9" location="a132" display="a132"/>
    <hyperlink ref="E127" location="a1" display="a1"/>
    <hyperlink ref="A10" r:id="rId1" display="WEBSITE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cp:lastPrinted>1999-11-17T05:43:05Z</cp:lastPrinted>
  <dcterms:created xsi:type="dcterms:W3CDTF">1999-02-16T17:24:38Z</dcterms:created>
  <dcterms:modified xsi:type="dcterms:W3CDTF">2012-11-24T11:23:46Z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