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35" windowHeight="34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52" authorId="0">
      <text>
        <r>
          <rPr>
            <sz val="8"/>
            <rFont val="Tahoma"/>
            <family val="0"/>
          </rPr>
          <t>phi = Kf. if
T is proportional to phi. Ia
T=K1.Kf.if.ia
T=K. ia
eb =Kb . w(t)
ea = Ra .ia +La. dia/dt +eb
T=Kia=Jd2theta/dt2 +D.dtheta/dt 
Assuming all initial conditions to be zero
Kb sTheta(s)=Eb(s)
(La.s+Ra) Ia(s) +Eb(s)=Ea(s)
(Js.s+D.s) Theta(s)=T(s)=K .Ia(s)
From the above three equations: Theta(s)/Ea(s) = K/s[La .Js.s+(La.D+Ra.J)s+Ra.D+K.Kb]This equation is reproduced on the work sheet</t>
        </r>
      </text>
    </comment>
  </commentList>
</comments>
</file>

<file path=xl/sharedStrings.xml><?xml version="1.0" encoding="utf-8"?>
<sst xmlns="http://schemas.openxmlformats.org/spreadsheetml/2006/main" count="79" uniqueCount="78">
  <si>
    <t>H. Dynamics of DC Machines</t>
  </si>
  <si>
    <t xml:space="preserve">This module uses a separately excited DC motor. The armature inductance is included in the </t>
  </si>
  <si>
    <t xml:space="preserve">equivalent circuit. The student can study the response of the motor with a sudden change in load or </t>
  </si>
  <si>
    <t xml:space="preserve">applied voltage. The responses include the variation of armature current and sped with respect to </t>
  </si>
  <si>
    <t>time. For example, the student varies the parameters like damping(D),armature inductance(L),</t>
  </si>
  <si>
    <t>,moment of inertia(J),armature resistance(Ra),applied voltage (V),and the load torque(TL).The</t>
  </si>
  <si>
    <t xml:space="preserve">The student instantly sees the effect of these parameters on the transient and steady state </t>
  </si>
  <si>
    <t>response of the motor. The student can choose either the Laplace transform or the numerical</t>
  </si>
  <si>
    <t xml:space="preserve"> Runge--Kutta algorithm to obtain the response.</t>
  </si>
  <si>
    <t>Parameters</t>
  </si>
  <si>
    <t>Commands</t>
  </si>
  <si>
    <t>Ra</t>
  </si>
  <si>
    <t>Method</t>
  </si>
  <si>
    <t>La(mH)</t>
  </si>
  <si>
    <t>Laplace</t>
  </si>
  <si>
    <t>J</t>
  </si>
  <si>
    <t>K</t>
  </si>
  <si>
    <t>Get co-ordinates</t>
  </si>
  <si>
    <t>D</t>
  </si>
  <si>
    <t xml:space="preserve">Hold on </t>
  </si>
  <si>
    <t>Hold off</t>
  </si>
  <si>
    <t>TL</t>
  </si>
  <si>
    <t>o</t>
  </si>
  <si>
    <t>Calculate</t>
  </si>
  <si>
    <t>Voltage(V)</t>
  </si>
  <si>
    <t>Ia(0)</t>
  </si>
  <si>
    <t>Introduction</t>
  </si>
  <si>
    <t>Wm(0)</t>
  </si>
  <si>
    <t>Information</t>
  </si>
  <si>
    <t>Max.Time (s)</t>
  </si>
  <si>
    <t>QUIT</t>
  </si>
  <si>
    <t>THEORY</t>
  </si>
  <si>
    <t>Insert theory at the Red dot.ie. Insert a Note</t>
  </si>
  <si>
    <t>w(s)/V(s)= K/[La.J.s.s + (La.D+Ra.J)s+Ra.D+K.Kb]</t>
  </si>
  <si>
    <t>eb=Kb.dTheta/dt</t>
  </si>
  <si>
    <t>T= Kia</t>
  </si>
  <si>
    <t>Electrical power eb.ia=mech.power TdTheta/dt</t>
  </si>
  <si>
    <t>Therefore K=Kb</t>
  </si>
  <si>
    <t>Sudden change in Applied Voltage,D=0</t>
  </si>
  <si>
    <t>K.v=</t>
  </si>
  <si>
    <t>La.J=</t>
  </si>
  <si>
    <t>Ra.J=</t>
  </si>
  <si>
    <t>K.k=</t>
  </si>
  <si>
    <t>w(s)=K.V/s[La.J.s.s +Ra.J)s+K.K]</t>
  </si>
  <si>
    <t>w(s)=432/s[.000707s.s+.006612s+3.24]</t>
  </si>
  <si>
    <t>432/.000707</t>
  </si>
  <si>
    <t>.006612/.000707</t>
  </si>
  <si>
    <t>3.24/.000707</t>
  </si>
  <si>
    <t>w(s)=611032.5/(s.s+9.352192s +4582.744)</t>
  </si>
  <si>
    <t>611032.5</t>
  </si>
  <si>
    <t>611032.5/4582.744</t>
  </si>
  <si>
    <t>w(s)</t>
  </si>
  <si>
    <t>133.3333*4582.744/(s.s+9.352192+4582.744)</t>
  </si>
  <si>
    <t>speed=1-(1/sqrt(1-zeta.sq))*exp(-zeta*wn*t)*Sin(wn*sqrt(1-zetasq)*t+phi)</t>
  </si>
  <si>
    <t>Arnmature current</t>
  </si>
  <si>
    <t>Ia(s)/Theta(s)=Js.s/K,  D=0</t>
  </si>
  <si>
    <t>Ia(s)/w(s)=J.s/k</t>
  </si>
  <si>
    <t>W(s)/Ea(s)=</t>
  </si>
  <si>
    <t xml:space="preserve">Product of above two expressions gives </t>
  </si>
  <si>
    <t>Ia(s)=(V/La)*1/s(s.s+Ra.s/La+K*K/(La.J))</t>
  </si>
  <si>
    <t>V/La=</t>
  </si>
  <si>
    <t>Ra/La=</t>
  </si>
  <si>
    <t>K*k/(La*J)=</t>
  </si>
  <si>
    <t>Ia(s)=.023077*1/s(s.s+9.35s+4581.448)</t>
  </si>
  <si>
    <t>.023077/4581.448</t>
  </si>
  <si>
    <t>ia(s)=5.04E-06*4581.448/s(s.s+9.35s+4581.448)</t>
  </si>
  <si>
    <t>wn=sqrt4582.744</t>
  </si>
  <si>
    <t>2zeta .wn</t>
  </si>
  <si>
    <t>zeta</t>
  </si>
  <si>
    <t>phi-atan(sqrt(1-zeta.sq)/zeta)</t>
  </si>
  <si>
    <t>t=</t>
  </si>
  <si>
    <t>Ia(t)=</t>
  </si>
  <si>
    <t>Exercises:</t>
  </si>
  <si>
    <t>The calculation for the armature current is to be corrected</t>
  </si>
  <si>
    <t>Hold on ,Hold, Off features of the Program are to be introduced.</t>
  </si>
  <si>
    <t xml:space="preserve">Problems with initial conditions are to be solved </t>
  </si>
  <si>
    <t>Responses with sudden changes in load are to be calculated</t>
  </si>
  <si>
    <t>A detailed theory is to be given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</si>
</sst>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2" borderId="5" xfId="0" applyFill="1" applyBorder="1" applyAlignment="1">
      <alignment/>
    </xf>
    <xf numFmtId="0" fontId="4" fillId="2" borderId="5" xfId="0" applyFont="1" applyFill="1" applyBorder="1" applyAlignment="1" quotePrefix="1">
      <alignment horizontal="left"/>
    </xf>
    <xf numFmtId="0" fontId="0" fillId="2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5"/>
          <c:y val="0.0515"/>
          <c:w val="0.54875"/>
          <c:h val="0.76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Sheet1!$D$89:$L$89</c:f>
              <c:numCache/>
            </c:numRef>
          </c:cat>
          <c:val>
            <c:numRef>
              <c:f>Sheet1!$D$70:$L$70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Sheet1!$D$89:$L$89</c:f>
              <c:numCache/>
            </c:numRef>
          </c:cat>
          <c:val>
            <c:numRef>
              <c:f>Sheet1!$D$71:$L$71</c:f>
              <c:numCache/>
            </c:numRef>
          </c:val>
          <c:smooth val="1"/>
        </c:ser>
        <c:axId val="50392555"/>
        <c:axId val="50879812"/>
      </c:lineChart>
      <c:catAx>
        <c:axId val="5039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879812"/>
        <c:crosses val="autoZero"/>
        <c:auto val="0"/>
        <c:lblOffset val="100"/>
        <c:noMultiLvlLbl val="0"/>
      </c:catAx>
      <c:valAx>
        <c:axId val="5087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angular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392555"/>
        <c:crossesAt val="1"/>
        <c:crossBetween val="midCat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99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5"/>
          <c:y val="0.06575"/>
          <c:w val="0.54875"/>
          <c:h val="0.70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Sheet1!$D$89:$L$89</c:f>
              <c:numCache/>
            </c:numRef>
          </c:cat>
          <c:val>
            <c:numRef>
              <c:f>Sheet1!$D$90:$L$90</c:f>
              <c:numCache/>
            </c:numRef>
          </c:val>
          <c:smooth val="1"/>
        </c:ser>
        <c:axId val="55265125"/>
        <c:axId val="27624078"/>
      </c:lineChart>
      <c:catAx>
        <c:axId val="5526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624078"/>
        <c:crosses val="autoZero"/>
        <c:auto val="0"/>
        <c:lblOffset val="100"/>
        <c:noMultiLvlLbl val="0"/>
      </c:catAx>
      <c:valAx>
        <c:axId val="27624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Armature 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265125"/>
        <c:crossesAt val="1"/>
        <c:crossBetween val="midCat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99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9525</xdr:rowOff>
    </xdr:from>
    <xdr:to>
      <xdr:col>8</xdr:col>
      <xdr:colOff>447675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276475" y="1476375"/>
        <a:ext cx="2238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447675</xdr:colOff>
      <xdr:row>22</xdr:row>
      <xdr:rowOff>9525</xdr:rowOff>
    </xdr:from>
    <xdr:to>
      <xdr:col>8</xdr:col>
      <xdr:colOff>447675</xdr:colOff>
      <xdr:row>31</xdr:row>
      <xdr:rowOff>85725</xdr:rowOff>
    </xdr:to>
    <xdr:graphicFrame>
      <xdr:nvGraphicFramePr>
        <xdr:cNvPr id="2" name="Chart 3"/>
        <xdr:cNvGraphicFramePr/>
      </xdr:nvGraphicFramePr>
      <xdr:xfrm>
        <a:off x="2276475" y="3581400"/>
        <a:ext cx="2238375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 topLeftCell="A1">
      <selection activeCell="D31" sqref="D31"/>
    </sheetView>
  </sheetViews>
  <sheetFormatPr defaultColWidth="9.140625" defaultRowHeight="12.75"/>
  <cols>
    <col min="4" max="12" width="6.7109375" style="0" customWidth="1"/>
  </cols>
  <sheetData>
    <row r="1" ht="12.75">
      <c r="A1" s="1" t="s">
        <v>0</v>
      </c>
    </row>
    <row r="2" ht="12.75">
      <c r="A2" s="9" t="s">
        <v>1</v>
      </c>
    </row>
    <row r="3" ht="12.75">
      <c r="A3" s="9" t="s">
        <v>2</v>
      </c>
    </row>
    <row r="4" ht="12.75">
      <c r="A4" s="9" t="s">
        <v>3</v>
      </c>
    </row>
    <row r="5" ht="12.75">
      <c r="A5" t="s">
        <v>4</v>
      </c>
    </row>
    <row r="6" ht="12.75">
      <c r="A6" s="8" t="s">
        <v>5</v>
      </c>
    </row>
    <row r="7" ht="12.75">
      <c r="A7" s="2" t="s">
        <v>6</v>
      </c>
    </row>
    <row r="8" ht="12.75">
      <c r="A8" s="8" t="s">
        <v>7</v>
      </c>
    </row>
    <row r="9" ht="13.5" thickBot="1">
      <c r="A9" s="8" t="s">
        <v>8</v>
      </c>
    </row>
    <row r="10" spans="1:4" ht="12.75">
      <c r="A10" s="3"/>
      <c r="B10" s="4"/>
      <c r="C10" s="3"/>
      <c r="D10" s="4"/>
    </row>
    <row r="11" spans="1:4" ht="12.75">
      <c r="A11" s="10" t="s">
        <v>9</v>
      </c>
      <c r="B11" s="5"/>
      <c r="C11" s="13" t="s">
        <v>10</v>
      </c>
      <c r="D11" s="5"/>
    </row>
    <row r="12" spans="1:4" ht="12.75">
      <c r="A12" s="10"/>
      <c r="B12" s="5"/>
      <c r="C12" s="13"/>
      <c r="D12" s="5"/>
    </row>
    <row r="13" spans="1:4" ht="12.75">
      <c r="A13" s="11" t="s">
        <v>11</v>
      </c>
      <c r="B13" s="5"/>
      <c r="C13" s="13"/>
      <c r="D13" s="5"/>
    </row>
    <row r="14" spans="1:4" ht="12.75">
      <c r="A14" s="10"/>
      <c r="B14" s="5"/>
      <c r="C14" s="13"/>
      <c r="D14" s="5"/>
    </row>
    <row r="15" spans="1:4" ht="12.75">
      <c r="A15" s="10">
        <f>1.43*A23</f>
        <v>0.09724000000000001</v>
      </c>
      <c r="B15" s="5"/>
      <c r="C15" s="13" t="s">
        <v>12</v>
      </c>
      <c r="D15" s="5"/>
    </row>
    <row r="16" spans="1:4" ht="12.75">
      <c r="A16" s="10"/>
      <c r="B16" s="5"/>
      <c r="C16" s="13"/>
      <c r="D16" s="5"/>
    </row>
    <row r="17" spans="1:4" ht="12.75">
      <c r="A17" s="10" t="s">
        <v>13</v>
      </c>
      <c r="B17" s="5"/>
      <c r="C17" s="13" t="s">
        <v>14</v>
      </c>
      <c r="D17" s="5"/>
    </row>
    <row r="18" spans="1:4" ht="12.75">
      <c r="A18" s="10"/>
      <c r="B18" s="5"/>
      <c r="C18" s="13"/>
      <c r="D18" s="5"/>
    </row>
    <row r="19" spans="1:4" ht="12.75">
      <c r="A19" s="10">
        <v>10.4</v>
      </c>
      <c r="B19" s="5"/>
      <c r="C19" s="13"/>
      <c r="D19" s="5"/>
    </row>
    <row r="20" spans="1:4" ht="12.75">
      <c r="A20" s="10"/>
      <c r="B20" s="5"/>
      <c r="C20" s="13"/>
      <c r="D20" s="5"/>
    </row>
    <row r="21" spans="1:4" ht="12.75">
      <c r="A21" s="10" t="s">
        <v>15</v>
      </c>
      <c r="B21" s="5"/>
      <c r="C21" s="13"/>
      <c r="D21" s="5"/>
    </row>
    <row r="22" spans="1:4" ht="12.75">
      <c r="A22" s="10"/>
      <c r="B22" s="5"/>
      <c r="C22" s="13"/>
      <c r="D22" s="5"/>
    </row>
    <row r="23" spans="1:4" ht="12.75">
      <c r="A23" s="10">
        <v>0.068</v>
      </c>
      <c r="B23" s="5"/>
      <c r="C23" s="13"/>
      <c r="D23" s="5"/>
    </row>
    <row r="24" spans="1:4" ht="12.75">
      <c r="A24" s="10"/>
      <c r="B24" s="5"/>
      <c r="C24" s="13"/>
      <c r="D24" s="5"/>
    </row>
    <row r="25" spans="1:4" ht="12.75">
      <c r="A25" s="10" t="s">
        <v>16</v>
      </c>
      <c r="B25" s="5"/>
      <c r="C25" s="13" t="s">
        <v>17</v>
      </c>
      <c r="D25" s="5"/>
    </row>
    <row r="26" spans="1:4" ht="12.75">
      <c r="A26" s="10"/>
      <c r="B26" s="5"/>
      <c r="C26" s="13"/>
      <c r="D26" s="5"/>
    </row>
    <row r="27" spans="1:4" ht="12.75">
      <c r="A27" s="10">
        <v>1.8</v>
      </c>
      <c r="B27" s="5"/>
      <c r="C27" s="13"/>
      <c r="D27" s="5"/>
    </row>
    <row r="28" spans="1:4" ht="12.75">
      <c r="A28" s="10"/>
      <c r="B28" s="5"/>
      <c r="C28" s="13"/>
      <c r="D28" s="5"/>
    </row>
    <row r="29" spans="1:4" ht="12.75">
      <c r="A29" s="10" t="s">
        <v>18</v>
      </c>
      <c r="B29" s="5"/>
      <c r="C29" s="13"/>
      <c r="D29" s="5"/>
    </row>
    <row r="30" spans="1:4" ht="12.75">
      <c r="A30" s="10"/>
      <c r="B30" s="5"/>
      <c r="C30" s="13"/>
      <c r="D30" s="5"/>
    </row>
    <row r="31" spans="1:4" ht="12.75">
      <c r="A31" s="10">
        <v>0</v>
      </c>
      <c r="B31" s="5"/>
      <c r="C31" s="13" t="s">
        <v>19</v>
      </c>
      <c r="D31" s="15" t="s">
        <v>20</v>
      </c>
    </row>
    <row r="32" spans="1:4" ht="12.75">
      <c r="A32" s="10"/>
      <c r="B32" s="5"/>
      <c r="C32" s="13"/>
      <c r="D32" s="5"/>
    </row>
    <row r="33" spans="1:4" ht="12.75">
      <c r="A33" s="10" t="s">
        <v>21</v>
      </c>
      <c r="B33" s="5"/>
      <c r="C33" s="13"/>
      <c r="D33" s="5"/>
    </row>
    <row r="34" spans="1:4" ht="12.75">
      <c r="A34" s="10"/>
      <c r="B34" s="5"/>
      <c r="C34" s="13"/>
      <c r="D34" s="5"/>
    </row>
    <row r="35" spans="1:4" ht="12.75">
      <c r="A35" s="10" t="s">
        <v>22</v>
      </c>
      <c r="B35" s="5"/>
      <c r="C35" s="13" t="s">
        <v>23</v>
      </c>
      <c r="D35" s="5"/>
    </row>
    <row r="36" spans="1:4" ht="12.75">
      <c r="A36" s="10"/>
      <c r="B36" s="5"/>
      <c r="C36" s="13"/>
      <c r="D36" s="5"/>
    </row>
    <row r="37" spans="1:4" ht="12.75">
      <c r="A37" s="10" t="s">
        <v>24</v>
      </c>
      <c r="B37" s="5"/>
      <c r="C37" s="13"/>
      <c r="D37" s="5"/>
    </row>
    <row r="38" spans="1:4" ht="12.75">
      <c r="A38" s="10"/>
      <c r="B38" s="5"/>
      <c r="C38" s="13"/>
      <c r="D38" s="5"/>
    </row>
    <row r="39" spans="1:4" ht="12.75">
      <c r="A39" s="10">
        <v>240</v>
      </c>
      <c r="B39" s="5"/>
      <c r="C39" s="13"/>
      <c r="D39" s="5"/>
    </row>
    <row r="40" spans="1:4" ht="12.75">
      <c r="A40" s="10"/>
      <c r="B40" s="5"/>
      <c r="C40" s="13"/>
      <c r="D40" s="5"/>
    </row>
    <row r="41" spans="1:4" ht="12.75">
      <c r="A41" s="10" t="s">
        <v>25</v>
      </c>
      <c r="B41" s="5"/>
      <c r="C41" s="13" t="s">
        <v>26</v>
      </c>
      <c r="D41" s="5"/>
    </row>
    <row r="42" spans="1:4" ht="12.75">
      <c r="A42" s="10"/>
      <c r="B42" s="5"/>
      <c r="C42" s="13"/>
      <c r="D42" s="5"/>
    </row>
    <row r="43" spans="1:4" ht="12.75">
      <c r="A43" s="10">
        <v>0</v>
      </c>
      <c r="B43" s="5"/>
      <c r="C43" s="13"/>
      <c r="D43" s="5"/>
    </row>
    <row r="44" spans="1:4" ht="12.75">
      <c r="A44" s="10"/>
      <c r="B44" s="5"/>
      <c r="C44" s="13"/>
      <c r="D44" s="5"/>
    </row>
    <row r="45" spans="1:4" ht="12.75">
      <c r="A45" s="10" t="s">
        <v>27</v>
      </c>
      <c r="B45" s="5"/>
      <c r="C45" s="13" t="s">
        <v>28</v>
      </c>
      <c r="D45" s="5"/>
    </row>
    <row r="46" spans="1:4" ht="12.75">
      <c r="A46" s="10"/>
      <c r="B46" s="5"/>
      <c r="C46" s="13"/>
      <c r="D46" s="5"/>
    </row>
    <row r="47" spans="1:4" ht="12.75">
      <c r="A47" s="10" t="s">
        <v>29</v>
      </c>
      <c r="B47" s="5"/>
      <c r="C47" s="13"/>
      <c r="D47" s="5"/>
    </row>
    <row r="48" spans="1:4" ht="12.75">
      <c r="A48" s="10"/>
      <c r="B48" s="5"/>
      <c r="C48" s="13"/>
      <c r="D48" s="5"/>
    </row>
    <row r="49" spans="1:4" ht="12.75">
      <c r="A49" s="10">
        <v>0.2</v>
      </c>
      <c r="B49" s="5"/>
      <c r="C49" s="13" t="s">
        <v>30</v>
      </c>
      <c r="D49" s="5"/>
    </row>
    <row r="50" spans="1:4" ht="13.5" thickBot="1">
      <c r="A50" s="12"/>
      <c r="B50" s="6"/>
      <c r="C50" s="14"/>
      <c r="D50" s="6"/>
    </row>
    <row r="52" spans="1:2" ht="12.75">
      <c r="A52" s="1" t="s">
        <v>31</v>
      </c>
      <c r="B52" t="s">
        <v>32</v>
      </c>
    </row>
    <row r="53" ht="12.75">
      <c r="A53" s="8" t="s">
        <v>33</v>
      </c>
    </row>
    <row r="55" spans="1:2" ht="12.75">
      <c r="A55" t="s">
        <v>34</v>
      </c>
      <c r="B55" s="1"/>
    </row>
    <row r="56" ht="12.75">
      <c r="A56" t="s">
        <v>35</v>
      </c>
    </row>
    <row r="57" ht="12.75">
      <c r="A57" t="s">
        <v>36</v>
      </c>
    </row>
    <row r="58" ht="12.75">
      <c r="A58" s="2" t="s">
        <v>37</v>
      </c>
    </row>
    <row r="59" ht="12.75">
      <c r="A59" s="7" t="s">
        <v>38</v>
      </c>
    </row>
    <row r="60" spans="1:8" ht="12.75">
      <c r="A60" s="8" t="s">
        <v>39</v>
      </c>
      <c r="B60" s="2">
        <f>A27*A39</f>
        <v>432</v>
      </c>
      <c r="C60" t="s">
        <v>40</v>
      </c>
      <c r="D60">
        <f>A19*A23*0.001</f>
        <v>0.0007072000000000001</v>
      </c>
      <c r="E60" t="s">
        <v>41</v>
      </c>
      <c r="F60">
        <f>A15*A23</f>
        <v>0.0066123200000000005</v>
      </c>
      <c r="G60" t="s">
        <v>42</v>
      </c>
      <c r="H60">
        <f>A27*A27</f>
        <v>3.24</v>
      </c>
    </row>
    <row r="61" ht="12.75">
      <c r="A61" s="2" t="s">
        <v>43</v>
      </c>
    </row>
    <row r="62" spans="1:4" ht="12.75">
      <c r="A62" t="s">
        <v>44</v>
      </c>
      <c r="D62" s="2"/>
    </row>
    <row r="63" spans="1:4" ht="12.75">
      <c r="A63" s="2" t="s">
        <v>45</v>
      </c>
      <c r="C63" s="2"/>
      <c r="D63" s="2">
        <f>432/0.000707</f>
        <v>611032.5318246111</v>
      </c>
    </row>
    <row r="64" spans="1:4" ht="12.75">
      <c r="A64" s="2" t="s">
        <v>46</v>
      </c>
      <c r="D64" s="2">
        <f>0.006612/0.000707</f>
        <v>9.352192362093353</v>
      </c>
    </row>
    <row r="65" spans="1:4" ht="12.75">
      <c r="A65" s="2" t="s">
        <v>47</v>
      </c>
      <c r="D65" s="2">
        <f>3.24/0.000707</f>
        <v>4582.743988684583</v>
      </c>
    </row>
    <row r="66" ht="12.75">
      <c r="A66" t="s">
        <v>48</v>
      </c>
    </row>
    <row r="67" spans="1:4" ht="12.75">
      <c r="A67" s="2" t="s">
        <v>49</v>
      </c>
      <c r="D67" s="2" t="s">
        <v>49</v>
      </c>
    </row>
    <row r="68" spans="1:4" ht="12.75">
      <c r="A68" s="2" t="s">
        <v>50</v>
      </c>
      <c r="D68" s="2">
        <f>611032.5/4582.744</f>
        <v>133.3333260596708</v>
      </c>
    </row>
    <row r="69" spans="1:4" ht="12.75">
      <c r="A69" t="s">
        <v>51</v>
      </c>
      <c r="D69" s="2" t="s">
        <v>52</v>
      </c>
    </row>
    <row r="70" ht="12.75">
      <c r="A70" s="1" t="s">
        <v>53</v>
      </c>
    </row>
    <row r="71" spans="4:12" ht="12.75">
      <c r="D71">
        <f aca="true" t="shared" si="0" ref="D71:L71">133.3333*(1-(1/SQRT(1-D86*D86))*EXP(-D87*D84*D89)*SIN(D84*SQRT(1-D86*D86)*D89+D87))</f>
        <v>0</v>
      </c>
      <c r="E71">
        <f t="shared" si="0"/>
        <v>133.84286814698964</v>
      </c>
      <c r="F71">
        <f t="shared" si="0"/>
        <v>134.1508570701682</v>
      </c>
      <c r="G71">
        <f t="shared" si="0"/>
        <v>133.31503577204984</v>
      </c>
      <c r="H71">
        <f t="shared" si="0"/>
        <v>133.3285666967633</v>
      </c>
      <c r="I71">
        <f t="shared" si="0"/>
        <v>133.3335007240812</v>
      </c>
      <c r="J71">
        <f t="shared" si="0"/>
        <v>133.33332564906556</v>
      </c>
      <c r="K71">
        <f t="shared" si="0"/>
        <v>133.33329828120543</v>
      </c>
      <c r="L71">
        <f t="shared" si="0"/>
        <v>133.33329987267064</v>
      </c>
    </row>
    <row r="72" spans="1:2" ht="12.75">
      <c r="A72" s="1" t="s">
        <v>54</v>
      </c>
      <c r="B72" s="1"/>
    </row>
    <row r="73" ht="12.75">
      <c r="A73" t="s">
        <v>55</v>
      </c>
    </row>
    <row r="74" ht="12.75">
      <c r="A74" t="s">
        <v>56</v>
      </c>
    </row>
    <row r="75" ht="12.75">
      <c r="A75" s="2" t="s">
        <v>57</v>
      </c>
    </row>
    <row r="76" ht="12.75">
      <c r="A76" t="s">
        <v>58</v>
      </c>
    </row>
    <row r="77" ht="12.75">
      <c r="A77" s="2" t="s">
        <v>59</v>
      </c>
    </row>
    <row r="78" spans="1:4" ht="12.75">
      <c r="A78" t="s">
        <v>60</v>
      </c>
      <c r="D78">
        <f>A39/A19*0.001</f>
        <v>0.023076923076923078</v>
      </c>
    </row>
    <row r="79" spans="1:4" ht="12.75">
      <c r="A79" t="s">
        <v>61</v>
      </c>
      <c r="D79">
        <f>A15/(A19*0.001)</f>
        <v>9.35</v>
      </c>
    </row>
    <row r="80" spans="1:4" ht="12.75">
      <c r="A80" t="s">
        <v>62</v>
      </c>
      <c r="D80" s="8">
        <f>A27*A27/(A19*0.001*A23)</f>
        <v>4581.447963800904</v>
      </c>
    </row>
    <row r="81" ht="12.75">
      <c r="A81" t="s">
        <v>63</v>
      </c>
    </row>
    <row r="82" spans="1:4" ht="12.75">
      <c r="A82" s="8" t="s">
        <v>64</v>
      </c>
      <c r="D82" s="8">
        <f>0.023077/4581.448</f>
        <v>5.03705378736155E-06</v>
      </c>
    </row>
    <row r="83" spans="1:4" ht="12.75">
      <c r="A83" t="s">
        <v>65</v>
      </c>
      <c r="D83" s="1"/>
    </row>
    <row r="84" spans="1:12" ht="12.75">
      <c r="A84" t="s">
        <v>66</v>
      </c>
      <c r="D84">
        <f>SQRT(4582.744)</f>
        <v>67.6959673835894</v>
      </c>
      <c r="E84">
        <f aca="true" t="shared" si="1" ref="E84:L84">SQRT(4582.744)</f>
        <v>67.6959673835894</v>
      </c>
      <c r="F84">
        <f t="shared" si="1"/>
        <v>67.6959673835894</v>
      </c>
      <c r="G84">
        <f t="shared" si="1"/>
        <v>67.6959673835894</v>
      </c>
      <c r="H84">
        <f t="shared" si="1"/>
        <v>67.6959673835894</v>
      </c>
      <c r="I84">
        <f t="shared" si="1"/>
        <v>67.6959673835894</v>
      </c>
      <c r="J84">
        <f t="shared" si="1"/>
        <v>67.6959673835894</v>
      </c>
      <c r="K84">
        <f t="shared" si="1"/>
        <v>67.6959673835894</v>
      </c>
      <c r="L84">
        <f t="shared" si="1"/>
        <v>67.6959673835894</v>
      </c>
    </row>
    <row r="85" spans="1:12" ht="12.75">
      <c r="A85" t="s">
        <v>67</v>
      </c>
      <c r="D85">
        <v>9.352192</v>
      </c>
      <c r="E85">
        <v>9.352192</v>
      </c>
      <c r="F85">
        <v>9.352192</v>
      </c>
      <c r="G85">
        <v>9.352192</v>
      </c>
      <c r="H85">
        <v>9.352192</v>
      </c>
      <c r="I85">
        <v>9.352192</v>
      </c>
      <c r="J85">
        <v>9.352192</v>
      </c>
      <c r="K85">
        <v>9.352192</v>
      </c>
      <c r="L85">
        <v>9.352192</v>
      </c>
    </row>
    <row r="86" spans="1:12" ht="12.75">
      <c r="A86" t="s">
        <v>68</v>
      </c>
      <c r="D86">
        <f aca="true" t="shared" si="2" ref="D86:L86">D85/(2*D84)</f>
        <v>0.0690749564668096</v>
      </c>
      <c r="E86">
        <f t="shared" si="2"/>
        <v>0.0690749564668096</v>
      </c>
      <c r="F86">
        <f t="shared" si="2"/>
        <v>0.0690749564668096</v>
      </c>
      <c r="G86">
        <f t="shared" si="2"/>
        <v>0.0690749564668096</v>
      </c>
      <c r="H86">
        <f t="shared" si="2"/>
        <v>0.0690749564668096</v>
      </c>
      <c r="I86">
        <f t="shared" si="2"/>
        <v>0.0690749564668096</v>
      </c>
      <c r="J86">
        <f t="shared" si="2"/>
        <v>0.0690749564668096</v>
      </c>
      <c r="K86">
        <f t="shared" si="2"/>
        <v>0.0690749564668096</v>
      </c>
      <c r="L86">
        <f t="shared" si="2"/>
        <v>0.0690749564668096</v>
      </c>
    </row>
    <row r="87" spans="1:12" ht="12.75">
      <c r="A87" t="s">
        <v>69</v>
      </c>
      <c r="D87">
        <f aca="true" t="shared" si="3" ref="D87:L87">ATAN(SQRT(1-D86*D86)/D86)</f>
        <v>1.5016663219233766</v>
      </c>
      <c r="E87">
        <f t="shared" si="3"/>
        <v>1.5016663219233766</v>
      </c>
      <c r="F87">
        <f t="shared" si="3"/>
        <v>1.5016663219233766</v>
      </c>
      <c r="G87">
        <f t="shared" si="3"/>
        <v>1.5016663219233766</v>
      </c>
      <c r="H87">
        <f t="shared" si="3"/>
        <v>1.5016663219233766</v>
      </c>
      <c r="I87">
        <f t="shared" si="3"/>
        <v>1.5016663219233766</v>
      </c>
      <c r="J87">
        <f t="shared" si="3"/>
        <v>1.5016663219233766</v>
      </c>
      <c r="K87">
        <f t="shared" si="3"/>
        <v>1.5016663219233766</v>
      </c>
      <c r="L87">
        <f t="shared" si="3"/>
        <v>1.5016663219233766</v>
      </c>
    </row>
    <row r="89" spans="1:12" ht="12.75">
      <c r="A89" t="s">
        <v>70</v>
      </c>
      <c r="D89">
        <v>0</v>
      </c>
      <c r="E89">
        <v>0.025</v>
      </c>
      <c r="F89">
        <f aca="true" t="shared" si="4" ref="F89:L89">0.025+E89</f>
        <v>0.05</v>
      </c>
      <c r="G89">
        <f t="shared" si="4"/>
        <v>0.07500000000000001</v>
      </c>
      <c r="H89">
        <f t="shared" si="4"/>
        <v>0.1</v>
      </c>
      <c r="I89">
        <f t="shared" si="4"/>
        <v>0.125</v>
      </c>
      <c r="J89">
        <f t="shared" si="4"/>
        <v>0.15</v>
      </c>
      <c r="K89">
        <f t="shared" si="4"/>
        <v>0.175</v>
      </c>
      <c r="L89">
        <f t="shared" si="4"/>
        <v>0.19999999999999998</v>
      </c>
    </row>
    <row r="90" spans="1:12" ht="12.75">
      <c r="A90" s="2" t="s">
        <v>71</v>
      </c>
      <c r="D90">
        <f aca="true" t="shared" si="5" ref="D90:L90">0.00000504*(1-(1/SQRT(1-D86*D86))*EXP(-D86*D84*D89)*SIN(D84*SQRT(1-D86*D86)*D89)+D87)</f>
        <v>1.2608398262493819E-05</v>
      </c>
      <c r="E90">
        <f t="shared" si="5"/>
        <v>8.14473917445735E-06</v>
      </c>
      <c r="F90">
        <f t="shared" si="5"/>
        <v>1.353995993020615E-05</v>
      </c>
      <c r="G90">
        <f t="shared" si="5"/>
        <v>1.5947041121139437E-05</v>
      </c>
      <c r="H90">
        <f t="shared" si="5"/>
        <v>1.1174280228821102E-05</v>
      </c>
      <c r="I90">
        <f t="shared" si="5"/>
        <v>1.0265107157603338E-05</v>
      </c>
      <c r="J90">
        <f t="shared" si="5"/>
        <v>1.4232568831280154E-05</v>
      </c>
      <c r="K90">
        <f t="shared" si="5"/>
        <v>1.4124188430826012E-05</v>
      </c>
      <c r="L90">
        <f t="shared" si="5"/>
        <v>1.1006496720284758E-05</v>
      </c>
    </row>
    <row r="92" ht="12.75">
      <c r="A92" t="s">
        <v>72</v>
      </c>
    </row>
    <row r="93" ht="12.75">
      <c r="A93" t="s">
        <v>73</v>
      </c>
    </row>
    <row r="94" ht="12.75">
      <c r="A94" t="s">
        <v>74</v>
      </c>
    </row>
    <row r="95" ht="12.75">
      <c r="A95" t="s">
        <v>75</v>
      </c>
    </row>
    <row r="97" ht="12.75">
      <c r="A97" t="s">
        <v>76</v>
      </c>
    </row>
    <row r="98" ht="12.75">
      <c r="A98" t="s">
        <v>77</v>
      </c>
    </row>
  </sheetData>
  <printOptions gridLines="1"/>
  <pageMargins left="0.75" right="0.75" top="1" bottom="1" header="0.5" footer="0.5"/>
  <pageSetup horizontalDpi="300" verticalDpi="300" orientation="portrait" r:id="rId4"/>
  <headerFooter alignWithMargins="0">
    <oddHeader>&amp;C&amp;A</oddHeader>
    <oddFooter>&amp;CPage 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ModuleH</dc:title>
  <dc:subject>Dynamics of DC Machines</dc:subject>
  <dc:creator>Authorised User</dc:creator>
  <cp:keywords/>
  <dc:description/>
  <cp:lastModifiedBy>INDULKAR</cp:lastModifiedBy>
  <dcterms:modified xsi:type="dcterms:W3CDTF">2002-12-05T12:07:51Z</dcterms:modified>
  <cp:category/>
  <cp:version/>
  <cp:contentType/>
  <cp:contentStatus/>
</cp:coreProperties>
</file>