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<sst xmlns="http://schemas.openxmlformats.org/spreadsheetml/2006/main" count="342" uniqueCount="187">
  <si>
    <t>with Solutions</t>
  </si>
  <si>
    <t>CHAPTER 11</t>
  </si>
  <si>
    <t xml:space="preserve">Steady-state stability  Problems </t>
  </si>
  <si>
    <t>Prob. No:</t>
  </si>
  <si>
    <t>Topic</t>
  </si>
  <si>
    <t>Frequency of rotor oscillations for small disturbance</t>
  </si>
  <si>
    <t>Prob.11.1</t>
  </si>
  <si>
    <t>through a line and transformer of total reactance 0.5 pu. Thye no-load voltage of the</t>
  </si>
  <si>
    <t>generator is 1.2 pu and the inertia constant H= 3.1416 MW-sec per MVA. Resistance &amp;</t>
  </si>
  <si>
    <t>damping may be neglected.Calculate thre frequency of the oscillations set up when the</t>
  </si>
  <si>
    <t>operates at  load angle of 60 deg. and is subjected to a small disturbance.</t>
  </si>
  <si>
    <t>Solution:</t>
  </si>
  <si>
    <t>A synchronous generator of reactance 1.5 pu is connected to an infinite busbar (V=1 pu)</t>
  </si>
  <si>
    <t>Xg</t>
  </si>
  <si>
    <t>Xline &amp; Transformer</t>
  </si>
  <si>
    <t>pu</t>
  </si>
  <si>
    <t>X</t>
  </si>
  <si>
    <t>Total</t>
  </si>
  <si>
    <r>
      <t>d</t>
    </r>
    <r>
      <rPr>
        <sz val="10"/>
        <rFont val="Arial"/>
        <family val="0"/>
      </rPr>
      <t>0</t>
    </r>
  </si>
  <si>
    <t>deg</t>
  </si>
  <si>
    <t>E</t>
  </si>
  <si>
    <t>V</t>
  </si>
  <si>
    <r>
      <t>=EV Cos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>/X</t>
    </r>
  </si>
  <si>
    <t>p1,2</t>
  </si>
  <si>
    <t>roots</t>
  </si>
  <si>
    <t>M</t>
  </si>
  <si>
    <t>G</t>
  </si>
  <si>
    <t>MVA</t>
  </si>
  <si>
    <t>H</t>
  </si>
  <si>
    <t>GH/(3.1416*f)</t>
  </si>
  <si>
    <t>f</t>
  </si>
  <si>
    <t>Hz</t>
  </si>
  <si>
    <t>+-j</t>
  </si>
  <si>
    <t>rad/s</t>
  </si>
  <si>
    <t>Answer</t>
  </si>
  <si>
    <t>Top of Page</t>
  </si>
  <si>
    <t xml:space="preserve">Steady -state stability limit of a generator connected to an infinite bus via parallel lines </t>
  </si>
  <si>
    <t>Prob.11.2</t>
  </si>
  <si>
    <t>A 3-phase generator tarnsformer set is connected to an infinite busbar via duplicate lines.</t>
  </si>
  <si>
    <t xml:space="preserve">and the steady-state stability limit is 200 MW.This limit is reduced to 70 MW during  a </t>
  </si>
  <si>
    <t>3-phase short-circuit midway along one-line. Calculate the pu reactance on  a base of 100</t>
  </si>
  <si>
    <t xml:space="preserve">MVA of the generator-transformer and of each line, and the power limit when the faulty line </t>
  </si>
  <si>
    <t>is isolated.</t>
  </si>
  <si>
    <t>What reasonable assumptions must be made regarding the system emf's?</t>
  </si>
  <si>
    <t>X1</t>
  </si>
  <si>
    <t>X2</t>
  </si>
  <si>
    <t>Two lines in parallel</t>
  </si>
  <si>
    <t>One line faulted</t>
  </si>
  <si>
    <t>X2/2</t>
  </si>
  <si>
    <t>a</t>
  </si>
  <si>
    <t>b</t>
  </si>
  <si>
    <t>c</t>
  </si>
  <si>
    <t>Convert star abc into delta</t>
  </si>
  <si>
    <t>3X1+X2</t>
  </si>
  <si>
    <t>E1</t>
  </si>
  <si>
    <t>E2</t>
  </si>
  <si>
    <t>Unfaulted lines -Reactance between E1 &amp; E2</t>
  </si>
  <si>
    <t>=X1 + (X2/2)</t>
  </si>
  <si>
    <t>One line faulted-Reactance between E1 &amp; E2</t>
  </si>
  <si>
    <t>=3X1 +X2</t>
  </si>
  <si>
    <t>Steady state stability - unfaulted lines</t>
  </si>
  <si>
    <t>MW</t>
  </si>
  <si>
    <t>on 100 MVA base</t>
  </si>
  <si>
    <t>Steady state stability -faulted line</t>
  </si>
  <si>
    <t>Pmax1</t>
  </si>
  <si>
    <t>Pmax2</t>
  </si>
  <si>
    <t>Therefore,</t>
  </si>
  <si>
    <t>X1+ (X2/2)</t>
  </si>
  <si>
    <t>=</t>
  </si>
  <si>
    <t>=E1E2/Pmax1</t>
  </si>
  <si>
    <t>3X1 +X2</t>
  </si>
  <si>
    <t>=E1E2/Pmax2</t>
  </si>
  <si>
    <t>Eq.1</t>
  </si>
  <si>
    <t>Eq.2</t>
  </si>
  <si>
    <t>Rewrite Eqs.1 &amp;2:</t>
  </si>
  <si>
    <t xml:space="preserve">3X1 +1.5X2 </t>
  </si>
  <si>
    <t>Eq.3</t>
  </si>
  <si>
    <t>Eq.4</t>
  </si>
  <si>
    <t>Subtract (4) from (3):</t>
  </si>
  <si>
    <t>.5X2</t>
  </si>
  <si>
    <t xml:space="preserve">From Eq.4, we get </t>
  </si>
  <si>
    <t>Power limit when the faultynline s isolated:</t>
  </si>
  <si>
    <t>Pmax3</t>
  </si>
  <si>
    <t>E1*E2/(X1+X2)</t>
  </si>
  <si>
    <t>Steady-state stability of a system with &amp; without a shunt reactor</t>
  </si>
  <si>
    <t>Prob.11.3</t>
  </si>
  <si>
    <t xml:space="preserve">Calculate the steady-state power limit of the following system in pu and in MW with and </t>
  </si>
  <si>
    <t>without the reactor connected.</t>
  </si>
  <si>
    <t>Eg=</t>
  </si>
  <si>
    <t>Xg=</t>
  </si>
  <si>
    <t>XT=</t>
  </si>
  <si>
    <t>Xl=</t>
  </si>
  <si>
    <t>Xm=</t>
  </si>
  <si>
    <t>Static Reactor</t>
  </si>
  <si>
    <t>X=</t>
  </si>
  <si>
    <t>pu     Em=</t>
  </si>
  <si>
    <t xml:space="preserve">All pu reactances are expressed on </t>
  </si>
  <si>
    <t>MVA Base</t>
  </si>
  <si>
    <t>Without Reactor:</t>
  </si>
  <si>
    <t>With Reactor:</t>
  </si>
  <si>
    <t>Convert the T -circuit into an equivalent PI-circuit</t>
  </si>
  <si>
    <t>Xeq</t>
  </si>
  <si>
    <t>Pmax = Eg*Em/(Xg+XT+Xl+XT+Xm)</t>
  </si>
  <si>
    <t>Xg + XT</t>
  </si>
  <si>
    <t>Xl + XT + Xm</t>
  </si>
  <si>
    <t>Xeq =(Xg + XT)+(Xl + XT + Xm)+(Xg + XT)*(Xl + XT + Xm)/X</t>
  </si>
  <si>
    <t>Pmax = Eg*Em/Xeq</t>
  </si>
  <si>
    <t>Steady -state stability of a generator connected to an infinite bus via a line with a resistive</t>
  </si>
  <si>
    <t>Prob.11.4</t>
  </si>
  <si>
    <t>Steady -state stability of a generator connected to an infinite bus via a line with a</t>
  </si>
  <si>
    <t>The figure below shows a power system and its reactance diagram.</t>
  </si>
  <si>
    <t>Generator bus</t>
  </si>
  <si>
    <t>Line</t>
  </si>
  <si>
    <t>S</t>
  </si>
  <si>
    <t xml:space="preserve">Resistive </t>
  </si>
  <si>
    <t>load</t>
  </si>
  <si>
    <t xml:space="preserve">Infinite </t>
  </si>
  <si>
    <t>bus</t>
  </si>
  <si>
    <t>Load bus</t>
  </si>
  <si>
    <t>Infinite bus</t>
  </si>
  <si>
    <t>R</t>
  </si>
  <si>
    <t>S is then closed through a load resistance</t>
  </si>
  <si>
    <t>R=</t>
  </si>
  <si>
    <t>pu.</t>
  </si>
  <si>
    <t>S open:</t>
  </si>
  <si>
    <t>I</t>
  </si>
  <si>
    <t>Conjugate Power</t>
  </si>
  <si>
    <t>1+0j</t>
  </si>
  <si>
    <t>.8+.6j</t>
  </si>
  <si>
    <t>0+1j</t>
  </si>
  <si>
    <t>0+.2j</t>
  </si>
  <si>
    <t>Voltage of infinite bus=V=</t>
  </si>
  <si>
    <t>Egangle</t>
  </si>
  <si>
    <t>S closed:</t>
  </si>
  <si>
    <t>0.8+0j</t>
  </si>
  <si>
    <t>0+1.2j</t>
  </si>
  <si>
    <t>A</t>
  </si>
  <si>
    <t>Aabs</t>
  </si>
  <si>
    <t>Aangle</t>
  </si>
  <si>
    <t>I=</t>
  </si>
  <si>
    <t>Xg*Xl</t>
  </si>
  <si>
    <t>Xg*Xl/R</t>
  </si>
  <si>
    <t>B=</t>
  </si>
  <si>
    <t>B=Xg+2Xl+(Xg*Xl)/R</t>
  </si>
  <si>
    <t>Xg+2*Xl</t>
  </si>
  <si>
    <t>Babs</t>
  </si>
  <si>
    <t>Bangle</t>
  </si>
  <si>
    <t>Vabs=</t>
  </si>
  <si>
    <t>beyond</t>
  </si>
  <si>
    <t>load connected halfway-Example 1</t>
  </si>
  <si>
    <t>resistive load connected halfway-Example 1</t>
  </si>
  <si>
    <t>E.g.</t>
  </si>
  <si>
    <t>Xg =</t>
  </si>
  <si>
    <t>Voltage of infinite bus is =</t>
  </si>
  <si>
    <t>With S open , the complex power delivered to the infinite bus is =</t>
  </si>
  <si>
    <t>At the same time generator excitation is kept constant and mechanical power input</t>
  </si>
  <si>
    <t xml:space="preserve">the generator is increased to maintain the power input to the infinite bus at </t>
  </si>
  <si>
    <t xml:space="preserve">pu. Determine whether the steady-state stability limit is reached </t>
  </si>
  <si>
    <t>Current into infinite bus =</t>
  </si>
  <si>
    <t>Power into infinite bus =</t>
  </si>
  <si>
    <t>Therefore, I=</t>
  </si>
  <si>
    <t>Eg = V+I*(Xg + Xl + Xl)</t>
  </si>
  <si>
    <t>IMSUM(Xg + Xl + Xl)</t>
  </si>
  <si>
    <t>ImPRODUCT(I, IMSUM(Xg + XL + Xl)</t>
  </si>
  <si>
    <t>IMABS(E.g.)=</t>
  </si>
  <si>
    <t>E.g. remains constant, and the circuit becomes</t>
  </si>
  <si>
    <t>A, B constants of the T-network are:</t>
  </si>
  <si>
    <t>A=1+(Xg + Xl)/R</t>
  </si>
  <si>
    <t>(Xg + Xl)</t>
  </si>
  <si>
    <t>(Xg + Xl)/R</t>
  </si>
  <si>
    <t>Real =</t>
  </si>
  <si>
    <t>Pmax =(Eg*V- Aabs Cos(b-a))/Babs</t>
  </si>
  <si>
    <t>The desired delivery of power of .8 pu to the infinite bus cannot be met. System is unstable</t>
  </si>
  <si>
    <t>load connected halfway-Example 2</t>
  </si>
  <si>
    <t>Prob.11.5</t>
  </si>
  <si>
    <t>resistive</t>
  </si>
  <si>
    <t xml:space="preserve">Steady -state stability of a generator connected to an infinite bus via a line with a </t>
  </si>
  <si>
    <t>Determine whether delivery of power of .8 pu to the infinite bus of the system for Prob.11.4</t>
  </si>
  <si>
    <t>is possible if the load resistance is 1.25 pu.</t>
  </si>
  <si>
    <t>1.25+0j</t>
  </si>
  <si>
    <t xml:space="preserve">Pmax is greater than .8 pu. Hence </t>
  </si>
  <si>
    <t>power  of .8 pu to the infinite bus can still be maintained  when the load resistance is 1.25</t>
  </si>
  <si>
    <r>
      <t>dp/d</t>
    </r>
    <r>
      <rPr>
        <sz val="10"/>
        <rFont val="Symbol"/>
        <family val="1"/>
      </rPr>
      <t>d</t>
    </r>
  </si>
  <si>
    <r>
      <t>=+-jsqrt((dp/d</t>
    </r>
    <r>
      <rPr>
        <sz val="10"/>
        <rFont val="Symbol"/>
        <family val="1"/>
      </rPr>
      <t>d</t>
    </r>
    <r>
      <rPr>
        <sz val="10"/>
        <rFont val="Arial"/>
        <family val="0"/>
      </rPr>
      <t>0)/M)</t>
    </r>
  </si>
  <si>
    <t>WEBSITE</t>
  </si>
  <si>
    <t>takes you to the start page after you have read this Chapter.</t>
  </si>
  <si>
    <t>Start page has links to other Chapters.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</si>
</sst>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4" fillId="0" borderId="0" xfId="53" applyAlignment="1" applyProtection="1">
      <alignment/>
      <protection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52</xdr:row>
      <xdr:rowOff>114300</xdr:rowOff>
    </xdr:from>
    <xdr:to>
      <xdr:col>2</xdr:col>
      <xdr:colOff>285750</xdr:colOff>
      <xdr:row>54</xdr:row>
      <xdr:rowOff>0</xdr:rowOff>
    </xdr:to>
    <xdr:sp>
      <xdr:nvSpPr>
        <xdr:cNvPr id="1" name="Oval 1"/>
        <xdr:cNvSpPr>
          <a:spLocks/>
        </xdr:cNvSpPr>
      </xdr:nvSpPr>
      <xdr:spPr>
        <a:xfrm>
          <a:off x="1304925" y="879157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53</xdr:row>
      <xdr:rowOff>57150</xdr:rowOff>
    </xdr:from>
    <xdr:to>
      <xdr:col>3</xdr:col>
      <xdr:colOff>142875</xdr:colOff>
      <xdr:row>53</xdr:row>
      <xdr:rowOff>57150</xdr:rowOff>
    </xdr:to>
    <xdr:sp>
      <xdr:nvSpPr>
        <xdr:cNvPr id="2" name="Line 2"/>
        <xdr:cNvSpPr>
          <a:spLocks/>
        </xdr:cNvSpPr>
      </xdr:nvSpPr>
      <xdr:spPr>
        <a:xfrm>
          <a:off x="1504950" y="889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53</xdr:row>
      <xdr:rowOff>47625</xdr:rowOff>
    </xdr:from>
    <xdr:to>
      <xdr:col>3</xdr:col>
      <xdr:colOff>400050</xdr:colOff>
      <xdr:row>53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1971675" y="8886825"/>
          <a:ext cx="2571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53</xdr:row>
      <xdr:rowOff>66675</xdr:rowOff>
    </xdr:from>
    <xdr:to>
      <xdr:col>4</xdr:col>
      <xdr:colOff>180975</xdr:colOff>
      <xdr:row>53</xdr:row>
      <xdr:rowOff>66675</xdr:rowOff>
    </xdr:to>
    <xdr:sp>
      <xdr:nvSpPr>
        <xdr:cNvPr id="4" name="Line 4"/>
        <xdr:cNvSpPr>
          <a:spLocks/>
        </xdr:cNvSpPr>
      </xdr:nvSpPr>
      <xdr:spPr>
        <a:xfrm>
          <a:off x="2228850" y="8905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52</xdr:row>
      <xdr:rowOff>85725</xdr:rowOff>
    </xdr:from>
    <xdr:to>
      <xdr:col>4</xdr:col>
      <xdr:colOff>190500</xdr:colOff>
      <xdr:row>54</xdr:row>
      <xdr:rowOff>76200</xdr:rowOff>
    </xdr:to>
    <xdr:sp>
      <xdr:nvSpPr>
        <xdr:cNvPr id="5" name="Line 5"/>
        <xdr:cNvSpPr>
          <a:spLocks/>
        </xdr:cNvSpPr>
      </xdr:nvSpPr>
      <xdr:spPr>
        <a:xfrm>
          <a:off x="2628900" y="8763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52</xdr:row>
      <xdr:rowOff>85725</xdr:rowOff>
    </xdr:from>
    <xdr:to>
      <xdr:col>5</xdr:col>
      <xdr:colOff>152400</xdr:colOff>
      <xdr:row>52</xdr:row>
      <xdr:rowOff>85725</xdr:rowOff>
    </xdr:to>
    <xdr:sp>
      <xdr:nvSpPr>
        <xdr:cNvPr id="6" name="Line 6"/>
        <xdr:cNvSpPr>
          <a:spLocks/>
        </xdr:cNvSpPr>
      </xdr:nvSpPr>
      <xdr:spPr>
        <a:xfrm>
          <a:off x="2638425" y="8763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52</xdr:row>
      <xdr:rowOff>76200</xdr:rowOff>
    </xdr:from>
    <xdr:to>
      <xdr:col>5</xdr:col>
      <xdr:colOff>371475</xdr:colOff>
      <xdr:row>52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3190875" y="8753475"/>
          <a:ext cx="2286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54</xdr:row>
      <xdr:rowOff>57150</xdr:rowOff>
    </xdr:from>
    <xdr:to>
      <xdr:col>5</xdr:col>
      <xdr:colOff>133350</xdr:colOff>
      <xdr:row>54</xdr:row>
      <xdr:rowOff>57150</xdr:rowOff>
    </xdr:to>
    <xdr:sp>
      <xdr:nvSpPr>
        <xdr:cNvPr id="8" name="Line 8"/>
        <xdr:cNvSpPr>
          <a:spLocks/>
        </xdr:cNvSpPr>
      </xdr:nvSpPr>
      <xdr:spPr>
        <a:xfrm>
          <a:off x="2628900" y="9058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54</xdr:row>
      <xdr:rowOff>9525</xdr:rowOff>
    </xdr:from>
    <xdr:to>
      <xdr:col>5</xdr:col>
      <xdr:colOff>361950</xdr:colOff>
      <xdr:row>54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3181350" y="9010650"/>
          <a:ext cx="2286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52</xdr:row>
      <xdr:rowOff>104775</xdr:rowOff>
    </xdr:from>
    <xdr:to>
      <xdr:col>6</xdr:col>
      <xdr:colOff>76200</xdr:colOff>
      <xdr:row>52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419475" y="8782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54</xdr:row>
      <xdr:rowOff>57150</xdr:rowOff>
    </xdr:from>
    <xdr:to>
      <xdr:col>6</xdr:col>
      <xdr:colOff>95250</xdr:colOff>
      <xdr:row>54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3448050" y="9058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52</xdr:row>
      <xdr:rowOff>104775</xdr:rowOff>
    </xdr:from>
    <xdr:to>
      <xdr:col>6</xdr:col>
      <xdr:colOff>66675</xdr:colOff>
      <xdr:row>54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3724275" y="87820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53</xdr:row>
      <xdr:rowOff>76200</xdr:rowOff>
    </xdr:from>
    <xdr:to>
      <xdr:col>6</xdr:col>
      <xdr:colOff>457200</xdr:colOff>
      <xdr:row>53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3724275" y="8915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52</xdr:row>
      <xdr:rowOff>66675</xdr:rowOff>
    </xdr:from>
    <xdr:to>
      <xdr:col>6</xdr:col>
      <xdr:colOff>466725</xdr:colOff>
      <xdr:row>54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124325" y="8743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53</xdr:row>
      <xdr:rowOff>104775</xdr:rowOff>
    </xdr:from>
    <xdr:to>
      <xdr:col>6</xdr:col>
      <xdr:colOff>542925</xdr:colOff>
      <xdr:row>54</xdr:row>
      <xdr:rowOff>28575</xdr:rowOff>
    </xdr:to>
    <xdr:sp>
      <xdr:nvSpPr>
        <xdr:cNvPr id="15" name="Line 16"/>
        <xdr:cNvSpPr>
          <a:spLocks/>
        </xdr:cNvSpPr>
      </xdr:nvSpPr>
      <xdr:spPr>
        <a:xfrm flipH="1">
          <a:off x="4133850" y="894397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52</xdr:row>
      <xdr:rowOff>66675</xdr:rowOff>
    </xdr:from>
    <xdr:to>
      <xdr:col>6</xdr:col>
      <xdr:colOff>523875</xdr:colOff>
      <xdr:row>52</xdr:row>
      <xdr:rowOff>152400</xdr:rowOff>
    </xdr:to>
    <xdr:sp>
      <xdr:nvSpPr>
        <xdr:cNvPr id="16" name="Line 17"/>
        <xdr:cNvSpPr>
          <a:spLocks/>
        </xdr:cNvSpPr>
      </xdr:nvSpPr>
      <xdr:spPr>
        <a:xfrm flipH="1">
          <a:off x="4114800" y="87439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52</xdr:row>
      <xdr:rowOff>152400</xdr:rowOff>
    </xdr:from>
    <xdr:to>
      <xdr:col>6</xdr:col>
      <xdr:colOff>542925</xdr:colOff>
      <xdr:row>53</xdr:row>
      <xdr:rowOff>76200</xdr:rowOff>
    </xdr:to>
    <xdr:sp>
      <xdr:nvSpPr>
        <xdr:cNvPr id="17" name="Line 18"/>
        <xdr:cNvSpPr>
          <a:spLocks/>
        </xdr:cNvSpPr>
      </xdr:nvSpPr>
      <xdr:spPr>
        <a:xfrm flipH="1">
          <a:off x="4133850" y="882967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54</xdr:row>
      <xdr:rowOff>47625</xdr:rowOff>
    </xdr:from>
    <xdr:to>
      <xdr:col>6</xdr:col>
      <xdr:colOff>542925</xdr:colOff>
      <xdr:row>54</xdr:row>
      <xdr:rowOff>133350</xdr:rowOff>
    </xdr:to>
    <xdr:sp>
      <xdr:nvSpPr>
        <xdr:cNvPr id="18" name="Line 19"/>
        <xdr:cNvSpPr>
          <a:spLocks/>
        </xdr:cNvSpPr>
      </xdr:nvSpPr>
      <xdr:spPr>
        <a:xfrm flipH="1">
          <a:off x="4133850" y="90487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58</xdr:row>
      <xdr:rowOff>114300</xdr:rowOff>
    </xdr:from>
    <xdr:to>
      <xdr:col>2</xdr:col>
      <xdr:colOff>285750</xdr:colOff>
      <xdr:row>60</xdr:row>
      <xdr:rowOff>0</xdr:rowOff>
    </xdr:to>
    <xdr:sp>
      <xdr:nvSpPr>
        <xdr:cNvPr id="19" name="Oval 22"/>
        <xdr:cNvSpPr>
          <a:spLocks/>
        </xdr:cNvSpPr>
      </xdr:nvSpPr>
      <xdr:spPr>
        <a:xfrm>
          <a:off x="1304925" y="97631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59</xdr:row>
      <xdr:rowOff>57150</xdr:rowOff>
    </xdr:from>
    <xdr:to>
      <xdr:col>3</xdr:col>
      <xdr:colOff>142875</xdr:colOff>
      <xdr:row>59</xdr:row>
      <xdr:rowOff>57150</xdr:rowOff>
    </xdr:to>
    <xdr:sp>
      <xdr:nvSpPr>
        <xdr:cNvPr id="20" name="Line 23"/>
        <xdr:cNvSpPr>
          <a:spLocks/>
        </xdr:cNvSpPr>
      </xdr:nvSpPr>
      <xdr:spPr>
        <a:xfrm>
          <a:off x="1504950" y="98679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59</xdr:row>
      <xdr:rowOff>47625</xdr:rowOff>
    </xdr:from>
    <xdr:to>
      <xdr:col>3</xdr:col>
      <xdr:colOff>400050</xdr:colOff>
      <xdr:row>59</xdr:row>
      <xdr:rowOff>123825</xdr:rowOff>
    </xdr:to>
    <xdr:sp>
      <xdr:nvSpPr>
        <xdr:cNvPr id="21" name="Rectangle 24"/>
        <xdr:cNvSpPr>
          <a:spLocks/>
        </xdr:cNvSpPr>
      </xdr:nvSpPr>
      <xdr:spPr>
        <a:xfrm>
          <a:off x="1971675" y="9858375"/>
          <a:ext cx="2571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59</xdr:row>
      <xdr:rowOff>66675</xdr:rowOff>
    </xdr:from>
    <xdr:to>
      <xdr:col>4</xdr:col>
      <xdr:colOff>180975</xdr:colOff>
      <xdr:row>59</xdr:row>
      <xdr:rowOff>66675</xdr:rowOff>
    </xdr:to>
    <xdr:sp>
      <xdr:nvSpPr>
        <xdr:cNvPr id="22" name="Line 25"/>
        <xdr:cNvSpPr>
          <a:spLocks/>
        </xdr:cNvSpPr>
      </xdr:nvSpPr>
      <xdr:spPr>
        <a:xfrm>
          <a:off x="2228850" y="9877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58</xdr:row>
      <xdr:rowOff>85725</xdr:rowOff>
    </xdr:from>
    <xdr:to>
      <xdr:col>4</xdr:col>
      <xdr:colOff>190500</xdr:colOff>
      <xdr:row>60</xdr:row>
      <xdr:rowOff>76200</xdr:rowOff>
    </xdr:to>
    <xdr:sp>
      <xdr:nvSpPr>
        <xdr:cNvPr id="23" name="Line 26"/>
        <xdr:cNvSpPr>
          <a:spLocks/>
        </xdr:cNvSpPr>
      </xdr:nvSpPr>
      <xdr:spPr>
        <a:xfrm>
          <a:off x="2628900" y="9734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58</xdr:row>
      <xdr:rowOff>85725</xdr:rowOff>
    </xdr:from>
    <xdr:to>
      <xdr:col>5</xdr:col>
      <xdr:colOff>152400</xdr:colOff>
      <xdr:row>58</xdr:row>
      <xdr:rowOff>85725</xdr:rowOff>
    </xdr:to>
    <xdr:sp>
      <xdr:nvSpPr>
        <xdr:cNvPr id="24" name="Line 27"/>
        <xdr:cNvSpPr>
          <a:spLocks/>
        </xdr:cNvSpPr>
      </xdr:nvSpPr>
      <xdr:spPr>
        <a:xfrm>
          <a:off x="2638425" y="9734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58</xdr:row>
      <xdr:rowOff>76200</xdr:rowOff>
    </xdr:from>
    <xdr:to>
      <xdr:col>5</xdr:col>
      <xdr:colOff>371475</xdr:colOff>
      <xdr:row>58</xdr:row>
      <xdr:rowOff>152400</xdr:rowOff>
    </xdr:to>
    <xdr:sp>
      <xdr:nvSpPr>
        <xdr:cNvPr id="25" name="Rectangle 28"/>
        <xdr:cNvSpPr>
          <a:spLocks/>
        </xdr:cNvSpPr>
      </xdr:nvSpPr>
      <xdr:spPr>
        <a:xfrm>
          <a:off x="3190875" y="9725025"/>
          <a:ext cx="2286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60</xdr:row>
      <xdr:rowOff>9525</xdr:rowOff>
    </xdr:from>
    <xdr:to>
      <xdr:col>5</xdr:col>
      <xdr:colOff>361950</xdr:colOff>
      <xdr:row>60</xdr:row>
      <xdr:rowOff>85725</xdr:rowOff>
    </xdr:to>
    <xdr:sp>
      <xdr:nvSpPr>
        <xdr:cNvPr id="26" name="Rectangle 30"/>
        <xdr:cNvSpPr>
          <a:spLocks/>
        </xdr:cNvSpPr>
      </xdr:nvSpPr>
      <xdr:spPr>
        <a:xfrm>
          <a:off x="3181350" y="9982200"/>
          <a:ext cx="2286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58</xdr:row>
      <xdr:rowOff>104775</xdr:rowOff>
    </xdr:from>
    <xdr:to>
      <xdr:col>6</xdr:col>
      <xdr:colOff>76200</xdr:colOff>
      <xdr:row>58</xdr:row>
      <xdr:rowOff>104775</xdr:rowOff>
    </xdr:to>
    <xdr:sp>
      <xdr:nvSpPr>
        <xdr:cNvPr id="27" name="Line 31"/>
        <xdr:cNvSpPr>
          <a:spLocks/>
        </xdr:cNvSpPr>
      </xdr:nvSpPr>
      <xdr:spPr>
        <a:xfrm>
          <a:off x="3419475" y="9753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60</xdr:row>
      <xdr:rowOff>57150</xdr:rowOff>
    </xdr:from>
    <xdr:to>
      <xdr:col>6</xdr:col>
      <xdr:colOff>95250</xdr:colOff>
      <xdr:row>60</xdr:row>
      <xdr:rowOff>57150</xdr:rowOff>
    </xdr:to>
    <xdr:sp>
      <xdr:nvSpPr>
        <xdr:cNvPr id="28" name="Line 32"/>
        <xdr:cNvSpPr>
          <a:spLocks/>
        </xdr:cNvSpPr>
      </xdr:nvSpPr>
      <xdr:spPr>
        <a:xfrm>
          <a:off x="3448050" y="10029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58</xdr:row>
      <xdr:rowOff>104775</xdr:rowOff>
    </xdr:from>
    <xdr:to>
      <xdr:col>6</xdr:col>
      <xdr:colOff>66675</xdr:colOff>
      <xdr:row>60</xdr:row>
      <xdr:rowOff>66675</xdr:rowOff>
    </xdr:to>
    <xdr:sp>
      <xdr:nvSpPr>
        <xdr:cNvPr id="29" name="Line 33"/>
        <xdr:cNvSpPr>
          <a:spLocks/>
        </xdr:cNvSpPr>
      </xdr:nvSpPr>
      <xdr:spPr>
        <a:xfrm>
          <a:off x="3724275" y="9753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59</xdr:row>
      <xdr:rowOff>76200</xdr:rowOff>
    </xdr:from>
    <xdr:to>
      <xdr:col>6</xdr:col>
      <xdr:colOff>457200</xdr:colOff>
      <xdr:row>59</xdr:row>
      <xdr:rowOff>76200</xdr:rowOff>
    </xdr:to>
    <xdr:sp>
      <xdr:nvSpPr>
        <xdr:cNvPr id="30" name="Line 34"/>
        <xdr:cNvSpPr>
          <a:spLocks/>
        </xdr:cNvSpPr>
      </xdr:nvSpPr>
      <xdr:spPr>
        <a:xfrm>
          <a:off x="3724275" y="9886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58</xdr:row>
      <xdr:rowOff>66675</xdr:rowOff>
    </xdr:from>
    <xdr:to>
      <xdr:col>6</xdr:col>
      <xdr:colOff>466725</xdr:colOff>
      <xdr:row>60</xdr:row>
      <xdr:rowOff>123825</xdr:rowOff>
    </xdr:to>
    <xdr:sp>
      <xdr:nvSpPr>
        <xdr:cNvPr id="31" name="Line 35"/>
        <xdr:cNvSpPr>
          <a:spLocks/>
        </xdr:cNvSpPr>
      </xdr:nvSpPr>
      <xdr:spPr>
        <a:xfrm>
          <a:off x="4124325" y="9715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59</xdr:row>
      <xdr:rowOff>104775</xdr:rowOff>
    </xdr:from>
    <xdr:to>
      <xdr:col>6</xdr:col>
      <xdr:colOff>542925</xdr:colOff>
      <xdr:row>60</xdr:row>
      <xdr:rowOff>28575</xdr:rowOff>
    </xdr:to>
    <xdr:sp>
      <xdr:nvSpPr>
        <xdr:cNvPr id="32" name="Line 36"/>
        <xdr:cNvSpPr>
          <a:spLocks/>
        </xdr:cNvSpPr>
      </xdr:nvSpPr>
      <xdr:spPr>
        <a:xfrm flipH="1">
          <a:off x="4133850" y="991552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58</xdr:row>
      <xdr:rowOff>66675</xdr:rowOff>
    </xdr:from>
    <xdr:to>
      <xdr:col>6</xdr:col>
      <xdr:colOff>523875</xdr:colOff>
      <xdr:row>58</xdr:row>
      <xdr:rowOff>152400</xdr:rowOff>
    </xdr:to>
    <xdr:sp>
      <xdr:nvSpPr>
        <xdr:cNvPr id="33" name="Line 37"/>
        <xdr:cNvSpPr>
          <a:spLocks/>
        </xdr:cNvSpPr>
      </xdr:nvSpPr>
      <xdr:spPr>
        <a:xfrm flipH="1">
          <a:off x="4114800" y="971550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58</xdr:row>
      <xdr:rowOff>152400</xdr:rowOff>
    </xdr:from>
    <xdr:to>
      <xdr:col>6</xdr:col>
      <xdr:colOff>542925</xdr:colOff>
      <xdr:row>59</xdr:row>
      <xdr:rowOff>76200</xdr:rowOff>
    </xdr:to>
    <xdr:sp>
      <xdr:nvSpPr>
        <xdr:cNvPr id="34" name="Line 38"/>
        <xdr:cNvSpPr>
          <a:spLocks/>
        </xdr:cNvSpPr>
      </xdr:nvSpPr>
      <xdr:spPr>
        <a:xfrm flipH="1">
          <a:off x="4133850" y="980122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60</xdr:row>
      <xdr:rowOff>47625</xdr:rowOff>
    </xdr:from>
    <xdr:to>
      <xdr:col>6</xdr:col>
      <xdr:colOff>542925</xdr:colOff>
      <xdr:row>60</xdr:row>
      <xdr:rowOff>133350</xdr:rowOff>
    </xdr:to>
    <xdr:sp>
      <xdr:nvSpPr>
        <xdr:cNvPr id="35" name="Line 39"/>
        <xdr:cNvSpPr>
          <a:spLocks/>
        </xdr:cNvSpPr>
      </xdr:nvSpPr>
      <xdr:spPr>
        <a:xfrm flipH="1">
          <a:off x="4133850" y="1002030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60</xdr:row>
      <xdr:rowOff>66675</xdr:rowOff>
    </xdr:from>
    <xdr:to>
      <xdr:col>4</xdr:col>
      <xdr:colOff>333375</xdr:colOff>
      <xdr:row>60</xdr:row>
      <xdr:rowOff>66675</xdr:rowOff>
    </xdr:to>
    <xdr:sp>
      <xdr:nvSpPr>
        <xdr:cNvPr id="36" name="Line 40"/>
        <xdr:cNvSpPr>
          <a:spLocks/>
        </xdr:cNvSpPr>
      </xdr:nvSpPr>
      <xdr:spPr>
        <a:xfrm>
          <a:off x="2647950" y="10039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60</xdr:row>
      <xdr:rowOff>28575</xdr:rowOff>
    </xdr:from>
    <xdr:to>
      <xdr:col>4</xdr:col>
      <xdr:colOff>590550</xdr:colOff>
      <xdr:row>60</xdr:row>
      <xdr:rowOff>104775</xdr:rowOff>
    </xdr:to>
    <xdr:sp>
      <xdr:nvSpPr>
        <xdr:cNvPr id="37" name="Rectangle 41"/>
        <xdr:cNvSpPr>
          <a:spLocks/>
        </xdr:cNvSpPr>
      </xdr:nvSpPr>
      <xdr:spPr>
        <a:xfrm>
          <a:off x="2781300" y="10001250"/>
          <a:ext cx="2476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60</xdr:row>
      <xdr:rowOff>57150</xdr:rowOff>
    </xdr:from>
    <xdr:to>
      <xdr:col>5</xdr:col>
      <xdr:colOff>123825</xdr:colOff>
      <xdr:row>60</xdr:row>
      <xdr:rowOff>57150</xdr:rowOff>
    </xdr:to>
    <xdr:sp>
      <xdr:nvSpPr>
        <xdr:cNvPr id="38" name="Line 42"/>
        <xdr:cNvSpPr>
          <a:spLocks/>
        </xdr:cNvSpPr>
      </xdr:nvSpPr>
      <xdr:spPr>
        <a:xfrm>
          <a:off x="3028950" y="10029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60</xdr:row>
      <xdr:rowOff>57150</xdr:rowOff>
    </xdr:from>
    <xdr:to>
      <xdr:col>5</xdr:col>
      <xdr:colOff>57150</xdr:colOff>
      <xdr:row>63</xdr:row>
      <xdr:rowOff>19050</xdr:rowOff>
    </xdr:to>
    <xdr:sp>
      <xdr:nvSpPr>
        <xdr:cNvPr id="39" name="Line 43"/>
        <xdr:cNvSpPr>
          <a:spLocks/>
        </xdr:cNvSpPr>
      </xdr:nvSpPr>
      <xdr:spPr>
        <a:xfrm>
          <a:off x="3105150" y="100298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63</xdr:row>
      <xdr:rowOff>0</xdr:rowOff>
    </xdr:from>
    <xdr:to>
      <xdr:col>5</xdr:col>
      <xdr:colOff>209550</xdr:colOff>
      <xdr:row>63</xdr:row>
      <xdr:rowOff>0</xdr:rowOff>
    </xdr:to>
    <xdr:sp>
      <xdr:nvSpPr>
        <xdr:cNvPr id="40" name="Line 44"/>
        <xdr:cNvSpPr>
          <a:spLocks/>
        </xdr:cNvSpPr>
      </xdr:nvSpPr>
      <xdr:spPr>
        <a:xfrm>
          <a:off x="2990850" y="10458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63</xdr:row>
      <xdr:rowOff>9525</xdr:rowOff>
    </xdr:from>
    <xdr:to>
      <xdr:col>4</xdr:col>
      <xdr:colOff>600075</xdr:colOff>
      <xdr:row>63</xdr:row>
      <xdr:rowOff>66675</xdr:rowOff>
    </xdr:to>
    <xdr:sp>
      <xdr:nvSpPr>
        <xdr:cNvPr id="41" name="Line 47"/>
        <xdr:cNvSpPr>
          <a:spLocks/>
        </xdr:cNvSpPr>
      </xdr:nvSpPr>
      <xdr:spPr>
        <a:xfrm flipH="1">
          <a:off x="3000375" y="104679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47625</xdr:colOff>
      <xdr:row>63</xdr:row>
      <xdr:rowOff>66675</xdr:rowOff>
    </xdr:to>
    <xdr:sp>
      <xdr:nvSpPr>
        <xdr:cNvPr id="42" name="Line 48"/>
        <xdr:cNvSpPr>
          <a:spLocks/>
        </xdr:cNvSpPr>
      </xdr:nvSpPr>
      <xdr:spPr>
        <a:xfrm flipH="1">
          <a:off x="3057525" y="104679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63</xdr:row>
      <xdr:rowOff>0</xdr:rowOff>
    </xdr:from>
    <xdr:to>
      <xdr:col>5</xdr:col>
      <xdr:colOff>161925</xdr:colOff>
      <xdr:row>63</xdr:row>
      <xdr:rowOff>57150</xdr:rowOff>
    </xdr:to>
    <xdr:sp>
      <xdr:nvSpPr>
        <xdr:cNvPr id="43" name="Line 49"/>
        <xdr:cNvSpPr>
          <a:spLocks/>
        </xdr:cNvSpPr>
      </xdr:nvSpPr>
      <xdr:spPr>
        <a:xfrm flipH="1">
          <a:off x="3171825" y="1045845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64</xdr:row>
      <xdr:rowOff>0</xdr:rowOff>
    </xdr:from>
    <xdr:to>
      <xdr:col>4</xdr:col>
      <xdr:colOff>333375</xdr:colOff>
      <xdr:row>66</xdr:row>
      <xdr:rowOff>66675</xdr:rowOff>
    </xdr:to>
    <xdr:sp>
      <xdr:nvSpPr>
        <xdr:cNvPr id="44" name="Line 50"/>
        <xdr:cNvSpPr>
          <a:spLocks/>
        </xdr:cNvSpPr>
      </xdr:nvSpPr>
      <xdr:spPr>
        <a:xfrm>
          <a:off x="2771775" y="10620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67</xdr:row>
      <xdr:rowOff>114300</xdr:rowOff>
    </xdr:from>
    <xdr:to>
      <xdr:col>2</xdr:col>
      <xdr:colOff>285750</xdr:colOff>
      <xdr:row>69</xdr:row>
      <xdr:rowOff>0</xdr:rowOff>
    </xdr:to>
    <xdr:sp>
      <xdr:nvSpPr>
        <xdr:cNvPr id="45" name="Oval 51"/>
        <xdr:cNvSpPr>
          <a:spLocks/>
        </xdr:cNvSpPr>
      </xdr:nvSpPr>
      <xdr:spPr>
        <a:xfrm>
          <a:off x="1304925" y="11220450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68</xdr:row>
      <xdr:rowOff>57150</xdr:rowOff>
    </xdr:from>
    <xdr:to>
      <xdr:col>3</xdr:col>
      <xdr:colOff>142875</xdr:colOff>
      <xdr:row>68</xdr:row>
      <xdr:rowOff>57150</xdr:rowOff>
    </xdr:to>
    <xdr:sp>
      <xdr:nvSpPr>
        <xdr:cNvPr id="46" name="Line 52"/>
        <xdr:cNvSpPr>
          <a:spLocks/>
        </xdr:cNvSpPr>
      </xdr:nvSpPr>
      <xdr:spPr>
        <a:xfrm>
          <a:off x="1504950" y="11325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47625</xdr:rowOff>
    </xdr:from>
    <xdr:to>
      <xdr:col>3</xdr:col>
      <xdr:colOff>400050</xdr:colOff>
      <xdr:row>68</xdr:row>
      <xdr:rowOff>123825</xdr:rowOff>
    </xdr:to>
    <xdr:sp>
      <xdr:nvSpPr>
        <xdr:cNvPr id="47" name="Rectangle 53"/>
        <xdr:cNvSpPr>
          <a:spLocks/>
        </xdr:cNvSpPr>
      </xdr:nvSpPr>
      <xdr:spPr>
        <a:xfrm>
          <a:off x="1971675" y="11315700"/>
          <a:ext cx="2571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68</xdr:row>
      <xdr:rowOff>66675</xdr:rowOff>
    </xdr:from>
    <xdr:to>
      <xdr:col>4</xdr:col>
      <xdr:colOff>180975</xdr:colOff>
      <xdr:row>68</xdr:row>
      <xdr:rowOff>66675</xdr:rowOff>
    </xdr:to>
    <xdr:sp>
      <xdr:nvSpPr>
        <xdr:cNvPr id="48" name="Line 54"/>
        <xdr:cNvSpPr>
          <a:spLocks/>
        </xdr:cNvSpPr>
      </xdr:nvSpPr>
      <xdr:spPr>
        <a:xfrm>
          <a:off x="2228850" y="1133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67</xdr:row>
      <xdr:rowOff>85725</xdr:rowOff>
    </xdr:from>
    <xdr:to>
      <xdr:col>4</xdr:col>
      <xdr:colOff>190500</xdr:colOff>
      <xdr:row>69</xdr:row>
      <xdr:rowOff>76200</xdr:rowOff>
    </xdr:to>
    <xdr:sp>
      <xdr:nvSpPr>
        <xdr:cNvPr id="49" name="Line 55"/>
        <xdr:cNvSpPr>
          <a:spLocks/>
        </xdr:cNvSpPr>
      </xdr:nvSpPr>
      <xdr:spPr>
        <a:xfrm>
          <a:off x="2628900" y="111918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67</xdr:row>
      <xdr:rowOff>85725</xdr:rowOff>
    </xdr:from>
    <xdr:to>
      <xdr:col>5</xdr:col>
      <xdr:colOff>152400</xdr:colOff>
      <xdr:row>67</xdr:row>
      <xdr:rowOff>85725</xdr:rowOff>
    </xdr:to>
    <xdr:sp>
      <xdr:nvSpPr>
        <xdr:cNvPr id="50" name="Line 56"/>
        <xdr:cNvSpPr>
          <a:spLocks/>
        </xdr:cNvSpPr>
      </xdr:nvSpPr>
      <xdr:spPr>
        <a:xfrm>
          <a:off x="2638425" y="11191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67</xdr:row>
      <xdr:rowOff>76200</xdr:rowOff>
    </xdr:from>
    <xdr:to>
      <xdr:col>5</xdr:col>
      <xdr:colOff>371475</xdr:colOff>
      <xdr:row>67</xdr:row>
      <xdr:rowOff>152400</xdr:rowOff>
    </xdr:to>
    <xdr:sp>
      <xdr:nvSpPr>
        <xdr:cNvPr id="51" name="Rectangle 57"/>
        <xdr:cNvSpPr>
          <a:spLocks/>
        </xdr:cNvSpPr>
      </xdr:nvSpPr>
      <xdr:spPr>
        <a:xfrm>
          <a:off x="3190875" y="11182350"/>
          <a:ext cx="2286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104775</xdr:rowOff>
    </xdr:from>
    <xdr:to>
      <xdr:col>6</xdr:col>
      <xdr:colOff>76200</xdr:colOff>
      <xdr:row>67</xdr:row>
      <xdr:rowOff>104775</xdr:rowOff>
    </xdr:to>
    <xdr:sp>
      <xdr:nvSpPr>
        <xdr:cNvPr id="52" name="Line 59"/>
        <xdr:cNvSpPr>
          <a:spLocks/>
        </xdr:cNvSpPr>
      </xdr:nvSpPr>
      <xdr:spPr>
        <a:xfrm>
          <a:off x="3419475" y="11210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67</xdr:row>
      <xdr:rowOff>104775</xdr:rowOff>
    </xdr:from>
    <xdr:to>
      <xdr:col>6</xdr:col>
      <xdr:colOff>66675</xdr:colOff>
      <xdr:row>69</xdr:row>
      <xdr:rowOff>66675</xdr:rowOff>
    </xdr:to>
    <xdr:sp>
      <xdr:nvSpPr>
        <xdr:cNvPr id="53" name="Line 61"/>
        <xdr:cNvSpPr>
          <a:spLocks/>
        </xdr:cNvSpPr>
      </xdr:nvSpPr>
      <xdr:spPr>
        <a:xfrm>
          <a:off x="3724275" y="11210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68</xdr:row>
      <xdr:rowOff>76200</xdr:rowOff>
    </xdr:from>
    <xdr:to>
      <xdr:col>6</xdr:col>
      <xdr:colOff>457200</xdr:colOff>
      <xdr:row>68</xdr:row>
      <xdr:rowOff>76200</xdr:rowOff>
    </xdr:to>
    <xdr:sp>
      <xdr:nvSpPr>
        <xdr:cNvPr id="54" name="Line 62"/>
        <xdr:cNvSpPr>
          <a:spLocks/>
        </xdr:cNvSpPr>
      </xdr:nvSpPr>
      <xdr:spPr>
        <a:xfrm>
          <a:off x="3724275" y="11344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67</xdr:row>
      <xdr:rowOff>66675</xdr:rowOff>
    </xdr:from>
    <xdr:to>
      <xdr:col>6</xdr:col>
      <xdr:colOff>466725</xdr:colOff>
      <xdr:row>69</xdr:row>
      <xdr:rowOff>123825</xdr:rowOff>
    </xdr:to>
    <xdr:sp>
      <xdr:nvSpPr>
        <xdr:cNvPr id="55" name="Line 63"/>
        <xdr:cNvSpPr>
          <a:spLocks/>
        </xdr:cNvSpPr>
      </xdr:nvSpPr>
      <xdr:spPr>
        <a:xfrm>
          <a:off x="4124325" y="11172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68</xdr:row>
      <xdr:rowOff>104775</xdr:rowOff>
    </xdr:from>
    <xdr:to>
      <xdr:col>6</xdr:col>
      <xdr:colOff>542925</xdr:colOff>
      <xdr:row>69</xdr:row>
      <xdr:rowOff>28575</xdr:rowOff>
    </xdr:to>
    <xdr:sp>
      <xdr:nvSpPr>
        <xdr:cNvPr id="56" name="Line 64"/>
        <xdr:cNvSpPr>
          <a:spLocks/>
        </xdr:cNvSpPr>
      </xdr:nvSpPr>
      <xdr:spPr>
        <a:xfrm flipH="1">
          <a:off x="4133850" y="113728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67</xdr:row>
      <xdr:rowOff>66675</xdr:rowOff>
    </xdr:from>
    <xdr:to>
      <xdr:col>6</xdr:col>
      <xdr:colOff>523875</xdr:colOff>
      <xdr:row>67</xdr:row>
      <xdr:rowOff>152400</xdr:rowOff>
    </xdr:to>
    <xdr:sp>
      <xdr:nvSpPr>
        <xdr:cNvPr id="57" name="Line 65"/>
        <xdr:cNvSpPr>
          <a:spLocks/>
        </xdr:cNvSpPr>
      </xdr:nvSpPr>
      <xdr:spPr>
        <a:xfrm flipH="1">
          <a:off x="4114800" y="1117282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67</xdr:row>
      <xdr:rowOff>152400</xdr:rowOff>
    </xdr:from>
    <xdr:to>
      <xdr:col>6</xdr:col>
      <xdr:colOff>542925</xdr:colOff>
      <xdr:row>68</xdr:row>
      <xdr:rowOff>76200</xdr:rowOff>
    </xdr:to>
    <xdr:sp>
      <xdr:nvSpPr>
        <xdr:cNvPr id="58" name="Line 66"/>
        <xdr:cNvSpPr>
          <a:spLocks/>
        </xdr:cNvSpPr>
      </xdr:nvSpPr>
      <xdr:spPr>
        <a:xfrm flipH="1">
          <a:off x="4133850" y="112585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69</xdr:row>
      <xdr:rowOff>47625</xdr:rowOff>
    </xdr:from>
    <xdr:to>
      <xdr:col>6</xdr:col>
      <xdr:colOff>542925</xdr:colOff>
      <xdr:row>69</xdr:row>
      <xdr:rowOff>133350</xdr:rowOff>
    </xdr:to>
    <xdr:sp>
      <xdr:nvSpPr>
        <xdr:cNvPr id="59" name="Line 67"/>
        <xdr:cNvSpPr>
          <a:spLocks/>
        </xdr:cNvSpPr>
      </xdr:nvSpPr>
      <xdr:spPr>
        <a:xfrm flipH="1">
          <a:off x="4133850" y="1147762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72</xdr:row>
      <xdr:rowOff>0</xdr:rowOff>
    </xdr:from>
    <xdr:to>
      <xdr:col>5</xdr:col>
      <xdr:colOff>209550</xdr:colOff>
      <xdr:row>72</xdr:row>
      <xdr:rowOff>0</xdr:rowOff>
    </xdr:to>
    <xdr:sp>
      <xdr:nvSpPr>
        <xdr:cNvPr id="60" name="Line 72"/>
        <xdr:cNvSpPr>
          <a:spLocks/>
        </xdr:cNvSpPr>
      </xdr:nvSpPr>
      <xdr:spPr>
        <a:xfrm>
          <a:off x="2990850" y="11915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72</xdr:row>
      <xdr:rowOff>9525</xdr:rowOff>
    </xdr:from>
    <xdr:to>
      <xdr:col>4</xdr:col>
      <xdr:colOff>600075</xdr:colOff>
      <xdr:row>72</xdr:row>
      <xdr:rowOff>66675</xdr:rowOff>
    </xdr:to>
    <xdr:sp>
      <xdr:nvSpPr>
        <xdr:cNvPr id="61" name="Line 73"/>
        <xdr:cNvSpPr>
          <a:spLocks/>
        </xdr:cNvSpPr>
      </xdr:nvSpPr>
      <xdr:spPr>
        <a:xfrm flipH="1">
          <a:off x="3000375" y="1192530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9525</xdr:rowOff>
    </xdr:from>
    <xdr:to>
      <xdr:col>5</xdr:col>
      <xdr:colOff>47625</xdr:colOff>
      <xdr:row>72</xdr:row>
      <xdr:rowOff>66675</xdr:rowOff>
    </xdr:to>
    <xdr:sp>
      <xdr:nvSpPr>
        <xdr:cNvPr id="62" name="Line 74"/>
        <xdr:cNvSpPr>
          <a:spLocks/>
        </xdr:cNvSpPr>
      </xdr:nvSpPr>
      <xdr:spPr>
        <a:xfrm flipH="1">
          <a:off x="3057525" y="1192530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72</xdr:row>
      <xdr:rowOff>0</xdr:rowOff>
    </xdr:from>
    <xdr:to>
      <xdr:col>5</xdr:col>
      <xdr:colOff>161925</xdr:colOff>
      <xdr:row>72</xdr:row>
      <xdr:rowOff>57150</xdr:rowOff>
    </xdr:to>
    <xdr:sp>
      <xdr:nvSpPr>
        <xdr:cNvPr id="63" name="Line 75"/>
        <xdr:cNvSpPr>
          <a:spLocks/>
        </xdr:cNvSpPr>
      </xdr:nvSpPr>
      <xdr:spPr>
        <a:xfrm flipH="1">
          <a:off x="3171825" y="1191577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69</xdr:row>
      <xdr:rowOff>76200</xdr:rowOff>
    </xdr:from>
    <xdr:to>
      <xdr:col>4</xdr:col>
      <xdr:colOff>266700</xdr:colOff>
      <xdr:row>71</xdr:row>
      <xdr:rowOff>28575</xdr:rowOff>
    </xdr:to>
    <xdr:sp>
      <xdr:nvSpPr>
        <xdr:cNvPr id="64" name="Rectangle 76"/>
        <xdr:cNvSpPr>
          <a:spLocks/>
        </xdr:cNvSpPr>
      </xdr:nvSpPr>
      <xdr:spPr>
        <a:xfrm>
          <a:off x="2628900" y="11506200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69</xdr:row>
      <xdr:rowOff>76200</xdr:rowOff>
    </xdr:from>
    <xdr:to>
      <xdr:col>6</xdr:col>
      <xdr:colOff>114300</xdr:colOff>
      <xdr:row>71</xdr:row>
      <xdr:rowOff>57150</xdr:rowOff>
    </xdr:to>
    <xdr:sp>
      <xdr:nvSpPr>
        <xdr:cNvPr id="65" name="Rectangle 77"/>
        <xdr:cNvSpPr>
          <a:spLocks/>
        </xdr:cNvSpPr>
      </xdr:nvSpPr>
      <xdr:spPr>
        <a:xfrm>
          <a:off x="3695700" y="11506200"/>
          <a:ext cx="76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71</xdr:row>
      <xdr:rowOff>38100</xdr:rowOff>
    </xdr:from>
    <xdr:to>
      <xdr:col>4</xdr:col>
      <xdr:colOff>219075</xdr:colOff>
      <xdr:row>72</xdr:row>
      <xdr:rowOff>0</xdr:rowOff>
    </xdr:to>
    <xdr:sp>
      <xdr:nvSpPr>
        <xdr:cNvPr id="66" name="Line 78"/>
        <xdr:cNvSpPr>
          <a:spLocks/>
        </xdr:cNvSpPr>
      </xdr:nvSpPr>
      <xdr:spPr>
        <a:xfrm>
          <a:off x="2657475" y="11791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71</xdr:row>
      <xdr:rowOff>66675</xdr:rowOff>
    </xdr:from>
    <xdr:to>
      <xdr:col>6</xdr:col>
      <xdr:colOff>85725</xdr:colOff>
      <xdr:row>72</xdr:row>
      <xdr:rowOff>9525</xdr:rowOff>
    </xdr:to>
    <xdr:sp>
      <xdr:nvSpPr>
        <xdr:cNvPr id="67" name="Line 80"/>
        <xdr:cNvSpPr>
          <a:spLocks/>
        </xdr:cNvSpPr>
      </xdr:nvSpPr>
      <xdr:spPr>
        <a:xfrm>
          <a:off x="3743325" y="11820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71</xdr:row>
      <xdr:rowOff>142875</xdr:rowOff>
    </xdr:from>
    <xdr:to>
      <xdr:col>6</xdr:col>
      <xdr:colOff>104775</xdr:colOff>
      <xdr:row>71</xdr:row>
      <xdr:rowOff>142875</xdr:rowOff>
    </xdr:to>
    <xdr:sp>
      <xdr:nvSpPr>
        <xdr:cNvPr id="68" name="Line 81"/>
        <xdr:cNvSpPr>
          <a:spLocks/>
        </xdr:cNvSpPr>
      </xdr:nvSpPr>
      <xdr:spPr>
        <a:xfrm>
          <a:off x="2647950" y="118967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73</xdr:row>
      <xdr:rowOff>9525</xdr:rowOff>
    </xdr:from>
    <xdr:to>
      <xdr:col>4</xdr:col>
      <xdr:colOff>352425</xdr:colOff>
      <xdr:row>75</xdr:row>
      <xdr:rowOff>133350</xdr:rowOff>
    </xdr:to>
    <xdr:sp>
      <xdr:nvSpPr>
        <xdr:cNvPr id="69" name="Line 82"/>
        <xdr:cNvSpPr>
          <a:spLocks/>
        </xdr:cNvSpPr>
      </xdr:nvSpPr>
      <xdr:spPr>
        <a:xfrm>
          <a:off x="2790825" y="12087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80</xdr:row>
      <xdr:rowOff>114300</xdr:rowOff>
    </xdr:from>
    <xdr:to>
      <xdr:col>4</xdr:col>
      <xdr:colOff>285750</xdr:colOff>
      <xdr:row>82</xdr:row>
      <xdr:rowOff>0</xdr:rowOff>
    </xdr:to>
    <xdr:sp>
      <xdr:nvSpPr>
        <xdr:cNvPr id="70" name="Oval 83"/>
        <xdr:cNvSpPr>
          <a:spLocks/>
        </xdr:cNvSpPr>
      </xdr:nvSpPr>
      <xdr:spPr>
        <a:xfrm>
          <a:off x="2524125" y="1332547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81</xdr:row>
      <xdr:rowOff>57150</xdr:rowOff>
    </xdr:from>
    <xdr:to>
      <xdr:col>5</xdr:col>
      <xdr:colOff>142875</xdr:colOff>
      <xdr:row>81</xdr:row>
      <xdr:rowOff>57150</xdr:rowOff>
    </xdr:to>
    <xdr:sp>
      <xdr:nvSpPr>
        <xdr:cNvPr id="71" name="Line 84"/>
        <xdr:cNvSpPr>
          <a:spLocks/>
        </xdr:cNvSpPr>
      </xdr:nvSpPr>
      <xdr:spPr>
        <a:xfrm>
          <a:off x="2724150" y="13430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81</xdr:row>
      <xdr:rowOff>76200</xdr:rowOff>
    </xdr:from>
    <xdr:to>
      <xdr:col>8</xdr:col>
      <xdr:colOff>457200</xdr:colOff>
      <xdr:row>81</xdr:row>
      <xdr:rowOff>76200</xdr:rowOff>
    </xdr:to>
    <xdr:sp>
      <xdr:nvSpPr>
        <xdr:cNvPr id="72" name="Line 92"/>
        <xdr:cNvSpPr>
          <a:spLocks/>
        </xdr:cNvSpPr>
      </xdr:nvSpPr>
      <xdr:spPr>
        <a:xfrm>
          <a:off x="4943475" y="13449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80</xdr:row>
      <xdr:rowOff>66675</xdr:rowOff>
    </xdr:from>
    <xdr:to>
      <xdr:col>8</xdr:col>
      <xdr:colOff>466725</xdr:colOff>
      <xdr:row>82</xdr:row>
      <xdr:rowOff>123825</xdr:rowOff>
    </xdr:to>
    <xdr:sp>
      <xdr:nvSpPr>
        <xdr:cNvPr id="73" name="Line 93"/>
        <xdr:cNvSpPr>
          <a:spLocks/>
        </xdr:cNvSpPr>
      </xdr:nvSpPr>
      <xdr:spPr>
        <a:xfrm>
          <a:off x="5343525" y="132778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81</xdr:row>
      <xdr:rowOff>104775</xdr:rowOff>
    </xdr:from>
    <xdr:to>
      <xdr:col>8</xdr:col>
      <xdr:colOff>542925</xdr:colOff>
      <xdr:row>82</xdr:row>
      <xdr:rowOff>28575</xdr:rowOff>
    </xdr:to>
    <xdr:sp>
      <xdr:nvSpPr>
        <xdr:cNvPr id="74" name="Line 94"/>
        <xdr:cNvSpPr>
          <a:spLocks/>
        </xdr:cNvSpPr>
      </xdr:nvSpPr>
      <xdr:spPr>
        <a:xfrm flipH="1">
          <a:off x="5353050" y="1347787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80</xdr:row>
      <xdr:rowOff>66675</xdr:rowOff>
    </xdr:from>
    <xdr:to>
      <xdr:col>8</xdr:col>
      <xdr:colOff>523875</xdr:colOff>
      <xdr:row>80</xdr:row>
      <xdr:rowOff>152400</xdr:rowOff>
    </xdr:to>
    <xdr:sp>
      <xdr:nvSpPr>
        <xdr:cNvPr id="75" name="Line 95"/>
        <xdr:cNvSpPr>
          <a:spLocks/>
        </xdr:cNvSpPr>
      </xdr:nvSpPr>
      <xdr:spPr>
        <a:xfrm flipH="1">
          <a:off x="5334000" y="132778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80</xdr:row>
      <xdr:rowOff>152400</xdr:rowOff>
    </xdr:from>
    <xdr:to>
      <xdr:col>8</xdr:col>
      <xdr:colOff>542925</xdr:colOff>
      <xdr:row>81</xdr:row>
      <xdr:rowOff>76200</xdr:rowOff>
    </xdr:to>
    <xdr:sp>
      <xdr:nvSpPr>
        <xdr:cNvPr id="76" name="Line 96"/>
        <xdr:cNvSpPr>
          <a:spLocks/>
        </xdr:cNvSpPr>
      </xdr:nvSpPr>
      <xdr:spPr>
        <a:xfrm flipH="1">
          <a:off x="5353050" y="1336357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82</xdr:row>
      <xdr:rowOff>47625</xdr:rowOff>
    </xdr:from>
    <xdr:to>
      <xdr:col>8</xdr:col>
      <xdr:colOff>542925</xdr:colOff>
      <xdr:row>82</xdr:row>
      <xdr:rowOff>133350</xdr:rowOff>
    </xdr:to>
    <xdr:sp>
      <xdr:nvSpPr>
        <xdr:cNvPr id="77" name="Line 97"/>
        <xdr:cNvSpPr>
          <a:spLocks/>
        </xdr:cNvSpPr>
      </xdr:nvSpPr>
      <xdr:spPr>
        <a:xfrm flipH="1">
          <a:off x="5353050" y="135826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85</xdr:row>
      <xdr:rowOff>0</xdr:rowOff>
    </xdr:from>
    <xdr:to>
      <xdr:col>7</xdr:col>
      <xdr:colOff>209550</xdr:colOff>
      <xdr:row>85</xdr:row>
      <xdr:rowOff>0</xdr:rowOff>
    </xdr:to>
    <xdr:sp>
      <xdr:nvSpPr>
        <xdr:cNvPr id="78" name="Line 98"/>
        <xdr:cNvSpPr>
          <a:spLocks/>
        </xdr:cNvSpPr>
      </xdr:nvSpPr>
      <xdr:spPr>
        <a:xfrm>
          <a:off x="4210050" y="14020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85</xdr:row>
      <xdr:rowOff>9525</xdr:rowOff>
    </xdr:from>
    <xdr:to>
      <xdr:col>6</xdr:col>
      <xdr:colOff>600075</xdr:colOff>
      <xdr:row>85</xdr:row>
      <xdr:rowOff>66675</xdr:rowOff>
    </xdr:to>
    <xdr:sp>
      <xdr:nvSpPr>
        <xdr:cNvPr id="79" name="Line 99"/>
        <xdr:cNvSpPr>
          <a:spLocks/>
        </xdr:cNvSpPr>
      </xdr:nvSpPr>
      <xdr:spPr>
        <a:xfrm flipH="1">
          <a:off x="4219575" y="1403032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7</xdr:col>
      <xdr:colOff>47625</xdr:colOff>
      <xdr:row>85</xdr:row>
      <xdr:rowOff>66675</xdr:rowOff>
    </xdr:to>
    <xdr:sp>
      <xdr:nvSpPr>
        <xdr:cNvPr id="80" name="Line 100"/>
        <xdr:cNvSpPr>
          <a:spLocks/>
        </xdr:cNvSpPr>
      </xdr:nvSpPr>
      <xdr:spPr>
        <a:xfrm flipH="1">
          <a:off x="4276725" y="14030325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85</xdr:row>
      <xdr:rowOff>0</xdr:rowOff>
    </xdr:from>
    <xdr:to>
      <xdr:col>7</xdr:col>
      <xdr:colOff>161925</xdr:colOff>
      <xdr:row>85</xdr:row>
      <xdr:rowOff>57150</xdr:rowOff>
    </xdr:to>
    <xdr:sp>
      <xdr:nvSpPr>
        <xdr:cNvPr id="81" name="Line 101"/>
        <xdr:cNvSpPr>
          <a:spLocks/>
        </xdr:cNvSpPr>
      </xdr:nvSpPr>
      <xdr:spPr>
        <a:xfrm flipH="1">
          <a:off x="4391025" y="1402080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82</xdr:row>
      <xdr:rowOff>76200</xdr:rowOff>
    </xdr:from>
    <xdr:to>
      <xdr:col>6</xdr:col>
      <xdr:colOff>266700</xdr:colOff>
      <xdr:row>84</xdr:row>
      <xdr:rowOff>28575</xdr:rowOff>
    </xdr:to>
    <xdr:sp>
      <xdr:nvSpPr>
        <xdr:cNvPr id="82" name="Rectangle 102"/>
        <xdr:cNvSpPr>
          <a:spLocks/>
        </xdr:cNvSpPr>
      </xdr:nvSpPr>
      <xdr:spPr>
        <a:xfrm>
          <a:off x="3848100" y="13611225"/>
          <a:ext cx="76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82</xdr:row>
      <xdr:rowOff>76200</xdr:rowOff>
    </xdr:from>
    <xdr:to>
      <xdr:col>8</xdr:col>
      <xdr:colOff>114300</xdr:colOff>
      <xdr:row>84</xdr:row>
      <xdr:rowOff>57150</xdr:rowOff>
    </xdr:to>
    <xdr:sp>
      <xdr:nvSpPr>
        <xdr:cNvPr id="83" name="Rectangle 103"/>
        <xdr:cNvSpPr>
          <a:spLocks/>
        </xdr:cNvSpPr>
      </xdr:nvSpPr>
      <xdr:spPr>
        <a:xfrm>
          <a:off x="4914900" y="13611225"/>
          <a:ext cx="76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84</xdr:row>
      <xdr:rowOff>38100</xdr:rowOff>
    </xdr:from>
    <xdr:to>
      <xdr:col>6</xdr:col>
      <xdr:colOff>219075</xdr:colOff>
      <xdr:row>85</xdr:row>
      <xdr:rowOff>0</xdr:rowOff>
    </xdr:to>
    <xdr:sp>
      <xdr:nvSpPr>
        <xdr:cNvPr id="84" name="Line 104"/>
        <xdr:cNvSpPr>
          <a:spLocks/>
        </xdr:cNvSpPr>
      </xdr:nvSpPr>
      <xdr:spPr>
        <a:xfrm>
          <a:off x="3876675" y="13896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84</xdr:row>
      <xdr:rowOff>66675</xdr:rowOff>
    </xdr:from>
    <xdr:to>
      <xdr:col>8</xdr:col>
      <xdr:colOff>85725</xdr:colOff>
      <xdr:row>85</xdr:row>
      <xdr:rowOff>9525</xdr:rowOff>
    </xdr:to>
    <xdr:sp>
      <xdr:nvSpPr>
        <xdr:cNvPr id="85" name="Line 105"/>
        <xdr:cNvSpPr>
          <a:spLocks/>
        </xdr:cNvSpPr>
      </xdr:nvSpPr>
      <xdr:spPr>
        <a:xfrm>
          <a:off x="4962525" y="13925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84</xdr:row>
      <xdr:rowOff>142875</xdr:rowOff>
    </xdr:from>
    <xdr:to>
      <xdr:col>8</xdr:col>
      <xdr:colOff>104775</xdr:colOff>
      <xdr:row>84</xdr:row>
      <xdr:rowOff>142875</xdr:rowOff>
    </xdr:to>
    <xdr:sp>
      <xdr:nvSpPr>
        <xdr:cNvPr id="86" name="Line 106"/>
        <xdr:cNvSpPr>
          <a:spLocks/>
        </xdr:cNvSpPr>
      </xdr:nvSpPr>
      <xdr:spPr>
        <a:xfrm>
          <a:off x="3867150" y="140017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81</xdr:row>
      <xdr:rowOff>57150</xdr:rowOff>
    </xdr:from>
    <xdr:to>
      <xdr:col>6</xdr:col>
      <xdr:colOff>514350</xdr:colOff>
      <xdr:row>81</xdr:row>
      <xdr:rowOff>57150</xdr:rowOff>
    </xdr:to>
    <xdr:sp>
      <xdr:nvSpPr>
        <xdr:cNvPr id="87" name="Line 110"/>
        <xdr:cNvSpPr>
          <a:spLocks/>
        </xdr:cNvSpPr>
      </xdr:nvSpPr>
      <xdr:spPr>
        <a:xfrm>
          <a:off x="3200400" y="134302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81</xdr:row>
      <xdr:rowOff>28575</xdr:rowOff>
    </xdr:from>
    <xdr:to>
      <xdr:col>7</xdr:col>
      <xdr:colOff>514350</xdr:colOff>
      <xdr:row>81</xdr:row>
      <xdr:rowOff>104775</xdr:rowOff>
    </xdr:to>
    <xdr:sp>
      <xdr:nvSpPr>
        <xdr:cNvPr id="88" name="Rectangle 111"/>
        <xdr:cNvSpPr>
          <a:spLocks/>
        </xdr:cNvSpPr>
      </xdr:nvSpPr>
      <xdr:spPr>
        <a:xfrm>
          <a:off x="4181475" y="13401675"/>
          <a:ext cx="6000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81</xdr:row>
      <xdr:rowOff>66675</xdr:rowOff>
    </xdr:from>
    <xdr:to>
      <xdr:col>8</xdr:col>
      <xdr:colOff>219075</xdr:colOff>
      <xdr:row>81</xdr:row>
      <xdr:rowOff>76200</xdr:rowOff>
    </xdr:to>
    <xdr:sp>
      <xdr:nvSpPr>
        <xdr:cNvPr id="89" name="Line 112"/>
        <xdr:cNvSpPr>
          <a:spLocks/>
        </xdr:cNvSpPr>
      </xdr:nvSpPr>
      <xdr:spPr>
        <a:xfrm>
          <a:off x="4800600" y="13439775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81</xdr:row>
      <xdr:rowOff>66675</xdr:rowOff>
    </xdr:from>
    <xdr:to>
      <xdr:col>8</xdr:col>
      <xdr:colOff>66675</xdr:colOff>
      <xdr:row>82</xdr:row>
      <xdr:rowOff>85725</xdr:rowOff>
    </xdr:to>
    <xdr:sp>
      <xdr:nvSpPr>
        <xdr:cNvPr id="90" name="Line 114"/>
        <xdr:cNvSpPr>
          <a:spLocks/>
        </xdr:cNvSpPr>
      </xdr:nvSpPr>
      <xdr:spPr>
        <a:xfrm>
          <a:off x="4943475" y="1343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136</xdr:row>
      <xdr:rowOff>38100</xdr:rowOff>
    </xdr:from>
    <xdr:to>
      <xdr:col>1</xdr:col>
      <xdr:colOff>514350</xdr:colOff>
      <xdr:row>137</xdr:row>
      <xdr:rowOff>133350</xdr:rowOff>
    </xdr:to>
    <xdr:sp>
      <xdr:nvSpPr>
        <xdr:cNvPr id="91" name="Oval 116"/>
        <xdr:cNvSpPr>
          <a:spLocks/>
        </xdr:cNvSpPr>
      </xdr:nvSpPr>
      <xdr:spPr>
        <a:xfrm>
          <a:off x="866775" y="22317075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137</xdr:row>
      <xdr:rowOff>9525</xdr:rowOff>
    </xdr:from>
    <xdr:to>
      <xdr:col>2</xdr:col>
      <xdr:colOff>123825</xdr:colOff>
      <xdr:row>137</xdr:row>
      <xdr:rowOff>9525</xdr:rowOff>
    </xdr:to>
    <xdr:sp>
      <xdr:nvSpPr>
        <xdr:cNvPr id="92" name="Line 117"/>
        <xdr:cNvSpPr>
          <a:spLocks/>
        </xdr:cNvSpPr>
      </xdr:nvSpPr>
      <xdr:spPr>
        <a:xfrm>
          <a:off x="1123950" y="22450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136</xdr:row>
      <xdr:rowOff>76200</xdr:rowOff>
    </xdr:from>
    <xdr:to>
      <xdr:col>2</xdr:col>
      <xdr:colOff>247650</xdr:colOff>
      <xdr:row>137</xdr:row>
      <xdr:rowOff>19050</xdr:rowOff>
    </xdr:to>
    <xdr:sp>
      <xdr:nvSpPr>
        <xdr:cNvPr id="93" name="Arc 118"/>
        <xdr:cNvSpPr>
          <a:spLocks/>
        </xdr:cNvSpPr>
      </xdr:nvSpPr>
      <xdr:spPr>
        <a:xfrm rot="10800000" flipV="1">
          <a:off x="1352550" y="223551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136</xdr:row>
      <xdr:rowOff>76200</xdr:rowOff>
    </xdr:from>
    <xdr:to>
      <xdr:col>2</xdr:col>
      <xdr:colOff>323850</xdr:colOff>
      <xdr:row>137</xdr:row>
      <xdr:rowOff>28575</xdr:rowOff>
    </xdr:to>
    <xdr:sp>
      <xdr:nvSpPr>
        <xdr:cNvPr id="94" name="Arc 119"/>
        <xdr:cNvSpPr>
          <a:spLocks/>
        </xdr:cNvSpPr>
      </xdr:nvSpPr>
      <xdr:spPr>
        <a:xfrm rot="16200000" flipV="1">
          <a:off x="1438275" y="2235517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136</xdr:row>
      <xdr:rowOff>76200</xdr:rowOff>
    </xdr:from>
    <xdr:to>
      <xdr:col>2</xdr:col>
      <xdr:colOff>457200</xdr:colOff>
      <xdr:row>137</xdr:row>
      <xdr:rowOff>19050</xdr:rowOff>
    </xdr:to>
    <xdr:sp>
      <xdr:nvSpPr>
        <xdr:cNvPr id="95" name="Arc 120"/>
        <xdr:cNvSpPr>
          <a:spLocks/>
        </xdr:cNvSpPr>
      </xdr:nvSpPr>
      <xdr:spPr>
        <a:xfrm rot="10800000" flipV="1">
          <a:off x="1562100" y="223551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136</xdr:row>
      <xdr:rowOff>85725</xdr:rowOff>
    </xdr:from>
    <xdr:to>
      <xdr:col>2</xdr:col>
      <xdr:colOff>523875</xdr:colOff>
      <xdr:row>137</xdr:row>
      <xdr:rowOff>38100</xdr:rowOff>
    </xdr:to>
    <xdr:sp>
      <xdr:nvSpPr>
        <xdr:cNvPr id="96" name="Arc 121"/>
        <xdr:cNvSpPr>
          <a:spLocks/>
        </xdr:cNvSpPr>
      </xdr:nvSpPr>
      <xdr:spPr>
        <a:xfrm rot="16200000" flipV="1">
          <a:off x="1638300" y="2236470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137</xdr:row>
      <xdr:rowOff>28575</xdr:rowOff>
    </xdr:from>
    <xdr:to>
      <xdr:col>3</xdr:col>
      <xdr:colOff>247650</xdr:colOff>
      <xdr:row>137</xdr:row>
      <xdr:rowOff>28575</xdr:rowOff>
    </xdr:to>
    <xdr:sp>
      <xdr:nvSpPr>
        <xdr:cNvPr id="97" name="Line 123"/>
        <xdr:cNvSpPr>
          <a:spLocks/>
        </xdr:cNvSpPr>
      </xdr:nvSpPr>
      <xdr:spPr>
        <a:xfrm>
          <a:off x="1733550" y="22469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135</xdr:row>
      <xdr:rowOff>152400</xdr:rowOff>
    </xdr:from>
    <xdr:to>
      <xdr:col>3</xdr:col>
      <xdr:colOff>352425</xdr:colOff>
      <xdr:row>136</xdr:row>
      <xdr:rowOff>95250</xdr:rowOff>
    </xdr:to>
    <xdr:sp>
      <xdr:nvSpPr>
        <xdr:cNvPr id="98" name="Arc 125"/>
        <xdr:cNvSpPr>
          <a:spLocks/>
        </xdr:cNvSpPr>
      </xdr:nvSpPr>
      <xdr:spPr>
        <a:xfrm rot="10800000" flipH="1" flipV="1">
          <a:off x="2066925" y="222694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136</xdr:row>
      <xdr:rowOff>76200</xdr:rowOff>
    </xdr:from>
    <xdr:to>
      <xdr:col>3</xdr:col>
      <xdr:colOff>361950</xdr:colOff>
      <xdr:row>137</xdr:row>
      <xdr:rowOff>19050</xdr:rowOff>
    </xdr:to>
    <xdr:sp>
      <xdr:nvSpPr>
        <xdr:cNvPr id="99" name="Arc 126"/>
        <xdr:cNvSpPr>
          <a:spLocks/>
        </xdr:cNvSpPr>
      </xdr:nvSpPr>
      <xdr:spPr>
        <a:xfrm rot="10800000" flipH="1">
          <a:off x="2076450" y="223551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136</xdr:row>
      <xdr:rowOff>85725</xdr:rowOff>
    </xdr:from>
    <xdr:to>
      <xdr:col>3</xdr:col>
      <xdr:colOff>523875</xdr:colOff>
      <xdr:row>137</xdr:row>
      <xdr:rowOff>28575</xdr:rowOff>
    </xdr:to>
    <xdr:sp>
      <xdr:nvSpPr>
        <xdr:cNvPr id="100" name="Arc 127"/>
        <xdr:cNvSpPr>
          <a:spLocks/>
        </xdr:cNvSpPr>
      </xdr:nvSpPr>
      <xdr:spPr>
        <a:xfrm rot="10800000">
          <a:off x="2238375" y="223647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136</xdr:row>
      <xdr:rowOff>0</xdr:rowOff>
    </xdr:from>
    <xdr:to>
      <xdr:col>3</xdr:col>
      <xdr:colOff>523875</xdr:colOff>
      <xdr:row>136</xdr:row>
      <xdr:rowOff>114300</xdr:rowOff>
    </xdr:to>
    <xdr:sp>
      <xdr:nvSpPr>
        <xdr:cNvPr id="101" name="Arc 128"/>
        <xdr:cNvSpPr>
          <a:spLocks/>
        </xdr:cNvSpPr>
      </xdr:nvSpPr>
      <xdr:spPr>
        <a:xfrm rot="5400000" flipH="1" flipV="1">
          <a:off x="2247900" y="2227897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137</xdr:row>
      <xdr:rowOff>38100</xdr:rowOff>
    </xdr:from>
    <xdr:to>
      <xdr:col>3</xdr:col>
      <xdr:colOff>361950</xdr:colOff>
      <xdr:row>137</xdr:row>
      <xdr:rowOff>142875</xdr:rowOff>
    </xdr:to>
    <xdr:sp>
      <xdr:nvSpPr>
        <xdr:cNvPr id="102" name="Arc 130"/>
        <xdr:cNvSpPr>
          <a:spLocks/>
        </xdr:cNvSpPr>
      </xdr:nvSpPr>
      <xdr:spPr>
        <a:xfrm rot="10800000" flipH="1" flipV="1">
          <a:off x="2076450" y="224790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137</xdr:row>
      <xdr:rowOff>133350</xdr:rowOff>
    </xdr:from>
    <xdr:to>
      <xdr:col>3</xdr:col>
      <xdr:colOff>361950</xdr:colOff>
      <xdr:row>138</xdr:row>
      <xdr:rowOff>76200</xdr:rowOff>
    </xdr:to>
    <xdr:sp>
      <xdr:nvSpPr>
        <xdr:cNvPr id="103" name="Arc 131"/>
        <xdr:cNvSpPr>
          <a:spLocks/>
        </xdr:cNvSpPr>
      </xdr:nvSpPr>
      <xdr:spPr>
        <a:xfrm rot="10800000" flipH="1">
          <a:off x="2076450" y="225742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135</xdr:row>
      <xdr:rowOff>133350</xdr:rowOff>
    </xdr:from>
    <xdr:to>
      <xdr:col>6</xdr:col>
      <xdr:colOff>95250</xdr:colOff>
      <xdr:row>136</xdr:row>
      <xdr:rowOff>76200</xdr:rowOff>
    </xdr:to>
    <xdr:sp>
      <xdr:nvSpPr>
        <xdr:cNvPr id="104" name="Arc 132"/>
        <xdr:cNvSpPr>
          <a:spLocks/>
        </xdr:cNvSpPr>
      </xdr:nvSpPr>
      <xdr:spPr>
        <a:xfrm rot="10800000" flipH="1" flipV="1">
          <a:off x="3638550" y="222504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136</xdr:row>
      <xdr:rowOff>76200</xdr:rowOff>
    </xdr:from>
    <xdr:to>
      <xdr:col>6</xdr:col>
      <xdr:colOff>95250</xdr:colOff>
      <xdr:row>137</xdr:row>
      <xdr:rowOff>28575</xdr:rowOff>
    </xdr:to>
    <xdr:sp>
      <xdr:nvSpPr>
        <xdr:cNvPr id="105" name="Arc 133"/>
        <xdr:cNvSpPr>
          <a:spLocks/>
        </xdr:cNvSpPr>
      </xdr:nvSpPr>
      <xdr:spPr>
        <a:xfrm rot="5400000">
          <a:off x="3648075" y="2235517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137</xdr:row>
      <xdr:rowOff>9525</xdr:rowOff>
    </xdr:from>
    <xdr:to>
      <xdr:col>6</xdr:col>
      <xdr:colOff>114300</xdr:colOff>
      <xdr:row>137</xdr:row>
      <xdr:rowOff>114300</xdr:rowOff>
    </xdr:to>
    <xdr:sp>
      <xdr:nvSpPr>
        <xdr:cNvPr id="106" name="Arc 134"/>
        <xdr:cNvSpPr>
          <a:spLocks/>
        </xdr:cNvSpPr>
      </xdr:nvSpPr>
      <xdr:spPr>
        <a:xfrm rot="10800000" flipH="1" flipV="1">
          <a:off x="3657600" y="224504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137</xdr:row>
      <xdr:rowOff>114300</xdr:rowOff>
    </xdr:from>
    <xdr:to>
      <xdr:col>6</xdr:col>
      <xdr:colOff>114300</xdr:colOff>
      <xdr:row>138</xdr:row>
      <xdr:rowOff>57150</xdr:rowOff>
    </xdr:to>
    <xdr:sp>
      <xdr:nvSpPr>
        <xdr:cNvPr id="107" name="Arc 135"/>
        <xdr:cNvSpPr>
          <a:spLocks/>
        </xdr:cNvSpPr>
      </xdr:nvSpPr>
      <xdr:spPr>
        <a:xfrm rot="10800000" flipH="1">
          <a:off x="3657600" y="225552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136</xdr:row>
      <xdr:rowOff>85725</xdr:rowOff>
    </xdr:from>
    <xdr:to>
      <xdr:col>6</xdr:col>
      <xdr:colOff>314325</xdr:colOff>
      <xdr:row>137</xdr:row>
      <xdr:rowOff>28575</xdr:rowOff>
    </xdr:to>
    <xdr:sp>
      <xdr:nvSpPr>
        <xdr:cNvPr id="108" name="Arc 138"/>
        <xdr:cNvSpPr>
          <a:spLocks/>
        </xdr:cNvSpPr>
      </xdr:nvSpPr>
      <xdr:spPr>
        <a:xfrm rot="10800000">
          <a:off x="3857625" y="223647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135</xdr:row>
      <xdr:rowOff>133350</xdr:rowOff>
    </xdr:from>
    <xdr:to>
      <xdr:col>6</xdr:col>
      <xdr:colOff>285750</xdr:colOff>
      <xdr:row>136</xdr:row>
      <xdr:rowOff>95250</xdr:rowOff>
    </xdr:to>
    <xdr:sp>
      <xdr:nvSpPr>
        <xdr:cNvPr id="109" name="Arc 139"/>
        <xdr:cNvSpPr>
          <a:spLocks/>
        </xdr:cNvSpPr>
      </xdr:nvSpPr>
      <xdr:spPr>
        <a:xfrm rot="5400000" flipH="1" flipV="1">
          <a:off x="3838575" y="22250400"/>
          <a:ext cx="104775" cy="12382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137</xdr:row>
      <xdr:rowOff>123825</xdr:rowOff>
    </xdr:from>
    <xdr:to>
      <xdr:col>3</xdr:col>
      <xdr:colOff>514350</xdr:colOff>
      <xdr:row>138</xdr:row>
      <xdr:rowOff>66675</xdr:rowOff>
    </xdr:to>
    <xdr:sp>
      <xdr:nvSpPr>
        <xdr:cNvPr id="110" name="Arc 140"/>
        <xdr:cNvSpPr>
          <a:spLocks/>
        </xdr:cNvSpPr>
      </xdr:nvSpPr>
      <xdr:spPr>
        <a:xfrm rot="10800000">
          <a:off x="2228850" y="225647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137</xdr:row>
      <xdr:rowOff>9525</xdr:rowOff>
    </xdr:from>
    <xdr:to>
      <xdr:col>3</xdr:col>
      <xdr:colOff>514350</xdr:colOff>
      <xdr:row>137</xdr:row>
      <xdr:rowOff>123825</xdr:rowOff>
    </xdr:to>
    <xdr:sp>
      <xdr:nvSpPr>
        <xdr:cNvPr id="111" name="Arc 141"/>
        <xdr:cNvSpPr>
          <a:spLocks/>
        </xdr:cNvSpPr>
      </xdr:nvSpPr>
      <xdr:spPr>
        <a:xfrm rot="5400000" flipH="1" flipV="1">
          <a:off x="2238375" y="2245042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137</xdr:row>
      <xdr:rowOff>19050</xdr:rowOff>
    </xdr:from>
    <xdr:to>
      <xdr:col>6</xdr:col>
      <xdr:colOff>9525</xdr:colOff>
      <xdr:row>137</xdr:row>
      <xdr:rowOff>19050</xdr:rowOff>
    </xdr:to>
    <xdr:sp>
      <xdr:nvSpPr>
        <xdr:cNvPr id="112" name="Line 142"/>
        <xdr:cNvSpPr>
          <a:spLocks/>
        </xdr:cNvSpPr>
      </xdr:nvSpPr>
      <xdr:spPr>
        <a:xfrm>
          <a:off x="2333625" y="22459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137</xdr:row>
      <xdr:rowOff>123825</xdr:rowOff>
    </xdr:from>
    <xdr:to>
      <xdr:col>6</xdr:col>
      <xdr:colOff>304800</xdr:colOff>
      <xdr:row>138</xdr:row>
      <xdr:rowOff>66675</xdr:rowOff>
    </xdr:to>
    <xdr:sp>
      <xdr:nvSpPr>
        <xdr:cNvPr id="113" name="Arc 147"/>
        <xdr:cNvSpPr>
          <a:spLocks/>
        </xdr:cNvSpPr>
      </xdr:nvSpPr>
      <xdr:spPr>
        <a:xfrm rot="10800000">
          <a:off x="3848100" y="225647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137</xdr:row>
      <xdr:rowOff>9525</xdr:rowOff>
    </xdr:from>
    <xdr:to>
      <xdr:col>6</xdr:col>
      <xdr:colOff>304800</xdr:colOff>
      <xdr:row>137</xdr:row>
      <xdr:rowOff>133350</xdr:rowOff>
    </xdr:to>
    <xdr:sp>
      <xdr:nvSpPr>
        <xdr:cNvPr id="114" name="Arc 148"/>
        <xdr:cNvSpPr>
          <a:spLocks/>
        </xdr:cNvSpPr>
      </xdr:nvSpPr>
      <xdr:spPr>
        <a:xfrm rot="5400000" flipH="1" flipV="1">
          <a:off x="3857625" y="22450425"/>
          <a:ext cx="104775" cy="12382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137</xdr:row>
      <xdr:rowOff>0</xdr:rowOff>
    </xdr:from>
    <xdr:to>
      <xdr:col>6</xdr:col>
      <xdr:colOff>523875</xdr:colOff>
      <xdr:row>137</xdr:row>
      <xdr:rowOff>0</xdr:rowOff>
    </xdr:to>
    <xdr:sp>
      <xdr:nvSpPr>
        <xdr:cNvPr id="115" name="Line 149"/>
        <xdr:cNvSpPr>
          <a:spLocks/>
        </xdr:cNvSpPr>
      </xdr:nvSpPr>
      <xdr:spPr>
        <a:xfrm>
          <a:off x="3962400" y="22440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136</xdr:row>
      <xdr:rowOff>57150</xdr:rowOff>
    </xdr:from>
    <xdr:to>
      <xdr:col>7</xdr:col>
      <xdr:colOff>28575</xdr:colOff>
      <xdr:row>137</xdr:row>
      <xdr:rowOff>0</xdr:rowOff>
    </xdr:to>
    <xdr:sp>
      <xdr:nvSpPr>
        <xdr:cNvPr id="116" name="Arc 150"/>
        <xdr:cNvSpPr>
          <a:spLocks/>
        </xdr:cNvSpPr>
      </xdr:nvSpPr>
      <xdr:spPr>
        <a:xfrm rot="10800000" flipV="1">
          <a:off x="4181475" y="223361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136</xdr:row>
      <xdr:rowOff>57150</xdr:rowOff>
    </xdr:from>
    <xdr:to>
      <xdr:col>7</xdr:col>
      <xdr:colOff>123825</xdr:colOff>
      <xdr:row>137</xdr:row>
      <xdr:rowOff>9525</xdr:rowOff>
    </xdr:to>
    <xdr:sp>
      <xdr:nvSpPr>
        <xdr:cNvPr id="117" name="Arc 151"/>
        <xdr:cNvSpPr>
          <a:spLocks/>
        </xdr:cNvSpPr>
      </xdr:nvSpPr>
      <xdr:spPr>
        <a:xfrm rot="16200000" flipV="1">
          <a:off x="4286250" y="2233612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136</xdr:row>
      <xdr:rowOff>76200</xdr:rowOff>
    </xdr:from>
    <xdr:to>
      <xdr:col>7</xdr:col>
      <xdr:colOff>247650</xdr:colOff>
      <xdr:row>137</xdr:row>
      <xdr:rowOff>19050</xdr:rowOff>
    </xdr:to>
    <xdr:sp>
      <xdr:nvSpPr>
        <xdr:cNvPr id="118" name="Arc 152"/>
        <xdr:cNvSpPr>
          <a:spLocks/>
        </xdr:cNvSpPr>
      </xdr:nvSpPr>
      <xdr:spPr>
        <a:xfrm rot="10800000" flipV="1">
          <a:off x="4400550" y="223551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136</xdr:row>
      <xdr:rowOff>76200</xdr:rowOff>
    </xdr:from>
    <xdr:to>
      <xdr:col>7</xdr:col>
      <xdr:colOff>352425</xdr:colOff>
      <xdr:row>137</xdr:row>
      <xdr:rowOff>28575</xdr:rowOff>
    </xdr:to>
    <xdr:sp>
      <xdr:nvSpPr>
        <xdr:cNvPr id="119" name="Arc 153"/>
        <xdr:cNvSpPr>
          <a:spLocks/>
        </xdr:cNvSpPr>
      </xdr:nvSpPr>
      <xdr:spPr>
        <a:xfrm rot="16200000" flipV="1">
          <a:off x="4514850" y="2235517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137</xdr:row>
      <xdr:rowOff>9525</xdr:rowOff>
    </xdr:from>
    <xdr:to>
      <xdr:col>8</xdr:col>
      <xdr:colOff>104775</xdr:colOff>
      <xdr:row>137</xdr:row>
      <xdr:rowOff>9525</xdr:rowOff>
    </xdr:to>
    <xdr:sp>
      <xdr:nvSpPr>
        <xdr:cNvPr id="120" name="Line 154"/>
        <xdr:cNvSpPr>
          <a:spLocks/>
        </xdr:cNvSpPr>
      </xdr:nvSpPr>
      <xdr:spPr>
        <a:xfrm>
          <a:off x="4638675" y="22450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136</xdr:row>
      <xdr:rowOff>38100</xdr:rowOff>
    </xdr:from>
    <xdr:to>
      <xdr:col>8</xdr:col>
      <xdr:colOff>419100</xdr:colOff>
      <xdr:row>137</xdr:row>
      <xdr:rowOff>133350</xdr:rowOff>
    </xdr:to>
    <xdr:sp>
      <xdr:nvSpPr>
        <xdr:cNvPr id="121" name="Oval 155"/>
        <xdr:cNvSpPr>
          <a:spLocks/>
        </xdr:cNvSpPr>
      </xdr:nvSpPr>
      <xdr:spPr>
        <a:xfrm>
          <a:off x="4991100" y="22317075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137</xdr:row>
      <xdr:rowOff>19050</xdr:rowOff>
    </xdr:from>
    <xdr:to>
      <xdr:col>4</xdr:col>
      <xdr:colOff>85725</xdr:colOff>
      <xdr:row>140</xdr:row>
      <xdr:rowOff>47625</xdr:rowOff>
    </xdr:to>
    <xdr:sp>
      <xdr:nvSpPr>
        <xdr:cNvPr id="122" name="Line 157"/>
        <xdr:cNvSpPr>
          <a:spLocks/>
        </xdr:cNvSpPr>
      </xdr:nvSpPr>
      <xdr:spPr>
        <a:xfrm>
          <a:off x="2524125" y="22459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140</xdr:row>
      <xdr:rowOff>66675</xdr:rowOff>
    </xdr:from>
    <xdr:to>
      <xdr:col>4</xdr:col>
      <xdr:colOff>228600</xdr:colOff>
      <xdr:row>141</xdr:row>
      <xdr:rowOff>38100</xdr:rowOff>
    </xdr:to>
    <xdr:sp>
      <xdr:nvSpPr>
        <xdr:cNvPr id="123" name="Line 158"/>
        <xdr:cNvSpPr>
          <a:spLocks/>
        </xdr:cNvSpPr>
      </xdr:nvSpPr>
      <xdr:spPr>
        <a:xfrm flipH="1">
          <a:off x="2524125" y="2299335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141</xdr:row>
      <xdr:rowOff>28575</xdr:rowOff>
    </xdr:from>
    <xdr:to>
      <xdr:col>4</xdr:col>
      <xdr:colOff>104775</xdr:colOff>
      <xdr:row>143</xdr:row>
      <xdr:rowOff>9525</xdr:rowOff>
    </xdr:to>
    <xdr:sp>
      <xdr:nvSpPr>
        <xdr:cNvPr id="124" name="Line 159"/>
        <xdr:cNvSpPr>
          <a:spLocks/>
        </xdr:cNvSpPr>
      </xdr:nvSpPr>
      <xdr:spPr>
        <a:xfrm>
          <a:off x="2543175" y="23117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142</xdr:row>
      <xdr:rowOff>152400</xdr:rowOff>
    </xdr:from>
    <xdr:to>
      <xdr:col>4</xdr:col>
      <xdr:colOff>228600</xdr:colOff>
      <xdr:row>143</xdr:row>
      <xdr:rowOff>95250</xdr:rowOff>
    </xdr:to>
    <xdr:sp>
      <xdr:nvSpPr>
        <xdr:cNvPr id="125" name="Arc 161"/>
        <xdr:cNvSpPr>
          <a:spLocks/>
        </xdr:cNvSpPr>
      </xdr:nvSpPr>
      <xdr:spPr>
        <a:xfrm rot="10800000" flipH="1" flipV="1">
          <a:off x="2552700" y="234029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143</xdr:row>
      <xdr:rowOff>85725</xdr:rowOff>
    </xdr:from>
    <xdr:to>
      <xdr:col>4</xdr:col>
      <xdr:colOff>228600</xdr:colOff>
      <xdr:row>144</xdr:row>
      <xdr:rowOff>28575</xdr:rowOff>
    </xdr:to>
    <xdr:sp>
      <xdr:nvSpPr>
        <xdr:cNvPr id="126" name="Arc 162"/>
        <xdr:cNvSpPr>
          <a:spLocks/>
        </xdr:cNvSpPr>
      </xdr:nvSpPr>
      <xdr:spPr>
        <a:xfrm rot="10800000" flipH="1">
          <a:off x="2552700" y="234981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144</xdr:row>
      <xdr:rowOff>28575</xdr:rowOff>
    </xdr:from>
    <xdr:to>
      <xdr:col>4</xdr:col>
      <xdr:colOff>238125</xdr:colOff>
      <xdr:row>144</xdr:row>
      <xdr:rowOff>133350</xdr:rowOff>
    </xdr:to>
    <xdr:sp>
      <xdr:nvSpPr>
        <xdr:cNvPr id="127" name="Arc 165"/>
        <xdr:cNvSpPr>
          <a:spLocks/>
        </xdr:cNvSpPr>
      </xdr:nvSpPr>
      <xdr:spPr>
        <a:xfrm rot="10800000" flipH="1" flipV="1">
          <a:off x="2562225" y="236029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144</xdr:row>
      <xdr:rowOff>133350</xdr:rowOff>
    </xdr:from>
    <xdr:to>
      <xdr:col>4</xdr:col>
      <xdr:colOff>238125</xdr:colOff>
      <xdr:row>145</xdr:row>
      <xdr:rowOff>76200</xdr:rowOff>
    </xdr:to>
    <xdr:sp>
      <xdr:nvSpPr>
        <xdr:cNvPr id="128" name="Arc 166"/>
        <xdr:cNvSpPr>
          <a:spLocks/>
        </xdr:cNvSpPr>
      </xdr:nvSpPr>
      <xdr:spPr>
        <a:xfrm rot="10800000" flipH="1">
          <a:off x="2562225" y="237077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145</xdr:row>
      <xdr:rowOff>66675</xdr:rowOff>
    </xdr:from>
    <xdr:to>
      <xdr:col>4</xdr:col>
      <xdr:colOff>123825</xdr:colOff>
      <xdr:row>147</xdr:row>
      <xdr:rowOff>19050</xdr:rowOff>
    </xdr:to>
    <xdr:sp>
      <xdr:nvSpPr>
        <xdr:cNvPr id="129" name="Line 169"/>
        <xdr:cNvSpPr>
          <a:spLocks/>
        </xdr:cNvSpPr>
      </xdr:nvSpPr>
      <xdr:spPr>
        <a:xfrm>
          <a:off x="2562225" y="23802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147</xdr:row>
      <xdr:rowOff>0</xdr:rowOff>
    </xdr:from>
    <xdr:to>
      <xdr:col>4</xdr:col>
      <xdr:colOff>342900</xdr:colOff>
      <xdr:row>147</xdr:row>
      <xdr:rowOff>0</xdr:rowOff>
    </xdr:to>
    <xdr:sp>
      <xdr:nvSpPr>
        <xdr:cNvPr id="130" name="Line 170"/>
        <xdr:cNvSpPr>
          <a:spLocks/>
        </xdr:cNvSpPr>
      </xdr:nvSpPr>
      <xdr:spPr>
        <a:xfrm>
          <a:off x="2447925" y="24060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219075</xdr:colOff>
      <xdr:row>147</xdr:row>
      <xdr:rowOff>57150</xdr:rowOff>
    </xdr:to>
    <xdr:sp>
      <xdr:nvSpPr>
        <xdr:cNvPr id="131" name="Line 171"/>
        <xdr:cNvSpPr>
          <a:spLocks/>
        </xdr:cNvSpPr>
      </xdr:nvSpPr>
      <xdr:spPr>
        <a:xfrm>
          <a:off x="2543175" y="24117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147</xdr:row>
      <xdr:rowOff>114300</xdr:rowOff>
    </xdr:from>
    <xdr:to>
      <xdr:col>4</xdr:col>
      <xdr:colOff>171450</xdr:colOff>
      <xdr:row>147</xdr:row>
      <xdr:rowOff>123825</xdr:rowOff>
    </xdr:to>
    <xdr:sp>
      <xdr:nvSpPr>
        <xdr:cNvPr id="132" name="Line 172"/>
        <xdr:cNvSpPr>
          <a:spLocks/>
        </xdr:cNvSpPr>
      </xdr:nvSpPr>
      <xdr:spPr>
        <a:xfrm>
          <a:off x="2581275" y="241744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157</xdr:row>
      <xdr:rowOff>38100</xdr:rowOff>
    </xdr:from>
    <xdr:to>
      <xdr:col>1</xdr:col>
      <xdr:colOff>514350</xdr:colOff>
      <xdr:row>158</xdr:row>
      <xdr:rowOff>133350</xdr:rowOff>
    </xdr:to>
    <xdr:sp>
      <xdr:nvSpPr>
        <xdr:cNvPr id="133" name="Oval 173"/>
        <xdr:cNvSpPr>
          <a:spLocks/>
        </xdr:cNvSpPr>
      </xdr:nvSpPr>
      <xdr:spPr>
        <a:xfrm>
          <a:off x="866775" y="2571750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158</xdr:row>
      <xdr:rowOff>9525</xdr:rowOff>
    </xdr:from>
    <xdr:to>
      <xdr:col>2</xdr:col>
      <xdr:colOff>123825</xdr:colOff>
      <xdr:row>158</xdr:row>
      <xdr:rowOff>9525</xdr:rowOff>
    </xdr:to>
    <xdr:sp>
      <xdr:nvSpPr>
        <xdr:cNvPr id="134" name="Line 174"/>
        <xdr:cNvSpPr>
          <a:spLocks/>
        </xdr:cNvSpPr>
      </xdr:nvSpPr>
      <xdr:spPr>
        <a:xfrm>
          <a:off x="1123950" y="25850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157</xdr:row>
      <xdr:rowOff>76200</xdr:rowOff>
    </xdr:from>
    <xdr:to>
      <xdr:col>2</xdr:col>
      <xdr:colOff>247650</xdr:colOff>
      <xdr:row>158</xdr:row>
      <xdr:rowOff>19050</xdr:rowOff>
    </xdr:to>
    <xdr:sp>
      <xdr:nvSpPr>
        <xdr:cNvPr id="135" name="Arc 175"/>
        <xdr:cNvSpPr>
          <a:spLocks/>
        </xdr:cNvSpPr>
      </xdr:nvSpPr>
      <xdr:spPr>
        <a:xfrm rot="10800000" flipV="1">
          <a:off x="1352550" y="257556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157</xdr:row>
      <xdr:rowOff>76200</xdr:rowOff>
    </xdr:from>
    <xdr:to>
      <xdr:col>2</xdr:col>
      <xdr:colOff>323850</xdr:colOff>
      <xdr:row>158</xdr:row>
      <xdr:rowOff>28575</xdr:rowOff>
    </xdr:to>
    <xdr:sp>
      <xdr:nvSpPr>
        <xdr:cNvPr id="136" name="Arc 176"/>
        <xdr:cNvSpPr>
          <a:spLocks/>
        </xdr:cNvSpPr>
      </xdr:nvSpPr>
      <xdr:spPr>
        <a:xfrm rot="16200000" flipV="1">
          <a:off x="1438275" y="2575560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157</xdr:row>
      <xdr:rowOff>76200</xdr:rowOff>
    </xdr:from>
    <xdr:to>
      <xdr:col>2</xdr:col>
      <xdr:colOff>457200</xdr:colOff>
      <xdr:row>158</xdr:row>
      <xdr:rowOff>19050</xdr:rowOff>
    </xdr:to>
    <xdr:sp>
      <xdr:nvSpPr>
        <xdr:cNvPr id="137" name="Arc 177"/>
        <xdr:cNvSpPr>
          <a:spLocks/>
        </xdr:cNvSpPr>
      </xdr:nvSpPr>
      <xdr:spPr>
        <a:xfrm rot="10800000" flipV="1">
          <a:off x="1562100" y="257556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157</xdr:row>
      <xdr:rowOff>85725</xdr:rowOff>
    </xdr:from>
    <xdr:to>
      <xdr:col>2</xdr:col>
      <xdr:colOff>523875</xdr:colOff>
      <xdr:row>158</xdr:row>
      <xdr:rowOff>38100</xdr:rowOff>
    </xdr:to>
    <xdr:sp>
      <xdr:nvSpPr>
        <xdr:cNvPr id="138" name="Arc 178"/>
        <xdr:cNvSpPr>
          <a:spLocks/>
        </xdr:cNvSpPr>
      </xdr:nvSpPr>
      <xdr:spPr>
        <a:xfrm rot="16200000" flipV="1">
          <a:off x="1638300" y="2576512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158</xdr:row>
      <xdr:rowOff>28575</xdr:rowOff>
    </xdr:from>
    <xdr:to>
      <xdr:col>3</xdr:col>
      <xdr:colOff>247650</xdr:colOff>
      <xdr:row>158</xdr:row>
      <xdr:rowOff>28575</xdr:rowOff>
    </xdr:to>
    <xdr:sp>
      <xdr:nvSpPr>
        <xdr:cNvPr id="139" name="Line 179"/>
        <xdr:cNvSpPr>
          <a:spLocks/>
        </xdr:cNvSpPr>
      </xdr:nvSpPr>
      <xdr:spPr>
        <a:xfrm>
          <a:off x="1733550" y="25869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157</xdr:row>
      <xdr:rowOff>95250</xdr:rowOff>
    </xdr:from>
    <xdr:to>
      <xdr:col>3</xdr:col>
      <xdr:colOff>352425</xdr:colOff>
      <xdr:row>158</xdr:row>
      <xdr:rowOff>38100</xdr:rowOff>
    </xdr:to>
    <xdr:sp>
      <xdr:nvSpPr>
        <xdr:cNvPr id="140" name="Arc 189"/>
        <xdr:cNvSpPr>
          <a:spLocks/>
        </xdr:cNvSpPr>
      </xdr:nvSpPr>
      <xdr:spPr>
        <a:xfrm rot="10800000" flipV="1">
          <a:off x="2066925" y="257746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157</xdr:row>
      <xdr:rowOff>95250</xdr:rowOff>
    </xdr:from>
    <xdr:to>
      <xdr:col>3</xdr:col>
      <xdr:colOff>466725</xdr:colOff>
      <xdr:row>158</xdr:row>
      <xdr:rowOff>47625</xdr:rowOff>
    </xdr:to>
    <xdr:sp>
      <xdr:nvSpPr>
        <xdr:cNvPr id="141" name="Arc 190"/>
        <xdr:cNvSpPr>
          <a:spLocks/>
        </xdr:cNvSpPr>
      </xdr:nvSpPr>
      <xdr:spPr>
        <a:xfrm rot="16200000" flipV="1">
          <a:off x="2190750" y="257746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157</xdr:row>
      <xdr:rowOff>95250</xdr:rowOff>
    </xdr:from>
    <xdr:to>
      <xdr:col>3</xdr:col>
      <xdr:colOff>590550</xdr:colOff>
      <xdr:row>158</xdr:row>
      <xdr:rowOff>38100</xdr:rowOff>
    </xdr:to>
    <xdr:sp>
      <xdr:nvSpPr>
        <xdr:cNvPr id="142" name="Arc 191"/>
        <xdr:cNvSpPr>
          <a:spLocks/>
        </xdr:cNvSpPr>
      </xdr:nvSpPr>
      <xdr:spPr>
        <a:xfrm rot="10800000" flipV="1">
          <a:off x="2305050" y="257746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157</xdr:row>
      <xdr:rowOff>95250</xdr:rowOff>
    </xdr:from>
    <xdr:to>
      <xdr:col>4</xdr:col>
      <xdr:colOff>95250</xdr:colOff>
      <xdr:row>158</xdr:row>
      <xdr:rowOff>47625</xdr:rowOff>
    </xdr:to>
    <xdr:sp>
      <xdr:nvSpPr>
        <xdr:cNvPr id="143" name="Arc 192"/>
        <xdr:cNvSpPr>
          <a:spLocks/>
        </xdr:cNvSpPr>
      </xdr:nvSpPr>
      <xdr:spPr>
        <a:xfrm rot="16200000" flipV="1">
          <a:off x="2428875" y="257746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158</xdr:row>
      <xdr:rowOff>19050</xdr:rowOff>
    </xdr:from>
    <xdr:to>
      <xdr:col>4</xdr:col>
      <xdr:colOff>419100</xdr:colOff>
      <xdr:row>158</xdr:row>
      <xdr:rowOff>19050</xdr:rowOff>
    </xdr:to>
    <xdr:sp>
      <xdr:nvSpPr>
        <xdr:cNvPr id="144" name="Line 193"/>
        <xdr:cNvSpPr>
          <a:spLocks/>
        </xdr:cNvSpPr>
      </xdr:nvSpPr>
      <xdr:spPr>
        <a:xfrm>
          <a:off x="2514600" y="25860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157</xdr:row>
      <xdr:rowOff>38100</xdr:rowOff>
    </xdr:from>
    <xdr:to>
      <xdr:col>5</xdr:col>
      <xdr:colOff>123825</xdr:colOff>
      <xdr:row>158</xdr:row>
      <xdr:rowOff>133350</xdr:rowOff>
    </xdr:to>
    <xdr:sp>
      <xdr:nvSpPr>
        <xdr:cNvPr id="145" name="Oval 194"/>
        <xdr:cNvSpPr>
          <a:spLocks/>
        </xdr:cNvSpPr>
      </xdr:nvSpPr>
      <xdr:spPr>
        <a:xfrm>
          <a:off x="2867025" y="2571750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160</xdr:row>
      <xdr:rowOff>152400</xdr:rowOff>
    </xdr:from>
    <xdr:to>
      <xdr:col>3</xdr:col>
      <xdr:colOff>228600</xdr:colOff>
      <xdr:row>161</xdr:row>
      <xdr:rowOff>95250</xdr:rowOff>
    </xdr:to>
    <xdr:sp>
      <xdr:nvSpPr>
        <xdr:cNvPr id="146" name="Arc 197"/>
        <xdr:cNvSpPr>
          <a:spLocks/>
        </xdr:cNvSpPr>
      </xdr:nvSpPr>
      <xdr:spPr>
        <a:xfrm rot="10800000" flipH="1" flipV="1">
          <a:off x="1943100" y="263175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161</xdr:row>
      <xdr:rowOff>85725</xdr:rowOff>
    </xdr:from>
    <xdr:to>
      <xdr:col>3</xdr:col>
      <xdr:colOff>228600</xdr:colOff>
      <xdr:row>162</xdr:row>
      <xdr:rowOff>28575</xdr:rowOff>
    </xdr:to>
    <xdr:sp>
      <xdr:nvSpPr>
        <xdr:cNvPr id="147" name="Arc 198"/>
        <xdr:cNvSpPr>
          <a:spLocks/>
        </xdr:cNvSpPr>
      </xdr:nvSpPr>
      <xdr:spPr>
        <a:xfrm rot="10800000" flipH="1">
          <a:off x="1943100" y="264128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162</xdr:row>
      <xdr:rowOff>28575</xdr:rowOff>
    </xdr:from>
    <xdr:to>
      <xdr:col>3</xdr:col>
      <xdr:colOff>238125</xdr:colOff>
      <xdr:row>162</xdr:row>
      <xdr:rowOff>133350</xdr:rowOff>
    </xdr:to>
    <xdr:sp>
      <xdr:nvSpPr>
        <xdr:cNvPr id="148" name="Arc 199"/>
        <xdr:cNvSpPr>
          <a:spLocks/>
        </xdr:cNvSpPr>
      </xdr:nvSpPr>
      <xdr:spPr>
        <a:xfrm rot="10800000" flipH="1" flipV="1">
          <a:off x="1952625" y="265176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162</xdr:row>
      <xdr:rowOff>133350</xdr:rowOff>
    </xdr:from>
    <xdr:to>
      <xdr:col>3</xdr:col>
      <xdr:colOff>238125</xdr:colOff>
      <xdr:row>163</xdr:row>
      <xdr:rowOff>76200</xdr:rowOff>
    </xdr:to>
    <xdr:sp>
      <xdr:nvSpPr>
        <xdr:cNvPr id="149" name="Arc 200"/>
        <xdr:cNvSpPr>
          <a:spLocks/>
        </xdr:cNvSpPr>
      </xdr:nvSpPr>
      <xdr:spPr>
        <a:xfrm rot="10800000" flipH="1">
          <a:off x="1952625" y="266223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163</xdr:row>
      <xdr:rowOff>66675</xdr:rowOff>
    </xdr:from>
    <xdr:to>
      <xdr:col>3</xdr:col>
      <xdr:colOff>123825</xdr:colOff>
      <xdr:row>165</xdr:row>
      <xdr:rowOff>19050</xdr:rowOff>
    </xdr:to>
    <xdr:sp>
      <xdr:nvSpPr>
        <xdr:cNvPr id="150" name="Line 201"/>
        <xdr:cNvSpPr>
          <a:spLocks/>
        </xdr:cNvSpPr>
      </xdr:nvSpPr>
      <xdr:spPr>
        <a:xfrm>
          <a:off x="1952625" y="26717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342900</xdr:colOff>
      <xdr:row>165</xdr:row>
      <xdr:rowOff>0</xdr:rowOff>
    </xdr:to>
    <xdr:sp>
      <xdr:nvSpPr>
        <xdr:cNvPr id="151" name="Line 202"/>
        <xdr:cNvSpPr>
          <a:spLocks/>
        </xdr:cNvSpPr>
      </xdr:nvSpPr>
      <xdr:spPr>
        <a:xfrm>
          <a:off x="1838325" y="26974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165</xdr:row>
      <xdr:rowOff>57150</xdr:rowOff>
    </xdr:from>
    <xdr:to>
      <xdr:col>3</xdr:col>
      <xdr:colOff>219075</xdr:colOff>
      <xdr:row>165</xdr:row>
      <xdr:rowOff>57150</xdr:rowOff>
    </xdr:to>
    <xdr:sp>
      <xdr:nvSpPr>
        <xdr:cNvPr id="152" name="Line 203"/>
        <xdr:cNvSpPr>
          <a:spLocks/>
        </xdr:cNvSpPr>
      </xdr:nvSpPr>
      <xdr:spPr>
        <a:xfrm>
          <a:off x="1933575" y="27031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165</xdr:row>
      <xdr:rowOff>114300</xdr:rowOff>
    </xdr:from>
    <xdr:to>
      <xdr:col>3</xdr:col>
      <xdr:colOff>171450</xdr:colOff>
      <xdr:row>165</xdr:row>
      <xdr:rowOff>123825</xdr:rowOff>
    </xdr:to>
    <xdr:sp>
      <xdr:nvSpPr>
        <xdr:cNvPr id="153" name="Line 204"/>
        <xdr:cNvSpPr>
          <a:spLocks/>
        </xdr:cNvSpPr>
      </xdr:nvSpPr>
      <xdr:spPr>
        <a:xfrm>
          <a:off x="1971675" y="270891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158</xdr:row>
      <xdr:rowOff>38100</xdr:rowOff>
    </xdr:from>
    <xdr:to>
      <xdr:col>3</xdr:col>
      <xdr:colOff>114300</xdr:colOff>
      <xdr:row>160</xdr:row>
      <xdr:rowOff>142875</xdr:rowOff>
    </xdr:to>
    <xdr:sp>
      <xdr:nvSpPr>
        <xdr:cNvPr id="154" name="Line 205"/>
        <xdr:cNvSpPr>
          <a:spLocks/>
        </xdr:cNvSpPr>
      </xdr:nvSpPr>
      <xdr:spPr>
        <a:xfrm flipV="1">
          <a:off x="1943100" y="25879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158</xdr:row>
      <xdr:rowOff>47625</xdr:rowOff>
    </xdr:from>
    <xdr:to>
      <xdr:col>2</xdr:col>
      <xdr:colOff>228600</xdr:colOff>
      <xdr:row>161</xdr:row>
      <xdr:rowOff>0</xdr:rowOff>
    </xdr:to>
    <xdr:sp>
      <xdr:nvSpPr>
        <xdr:cNvPr id="155" name="Line 206"/>
        <xdr:cNvSpPr>
          <a:spLocks/>
        </xdr:cNvSpPr>
      </xdr:nvSpPr>
      <xdr:spPr>
        <a:xfrm flipV="1">
          <a:off x="638175" y="25888950"/>
          <a:ext cx="809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158</xdr:row>
      <xdr:rowOff>85725</xdr:rowOff>
    </xdr:from>
    <xdr:to>
      <xdr:col>4</xdr:col>
      <xdr:colOff>561975</xdr:colOff>
      <xdr:row>161</xdr:row>
      <xdr:rowOff>0</xdr:rowOff>
    </xdr:to>
    <xdr:sp>
      <xdr:nvSpPr>
        <xdr:cNvPr id="156" name="Line 207"/>
        <xdr:cNvSpPr>
          <a:spLocks/>
        </xdr:cNvSpPr>
      </xdr:nvSpPr>
      <xdr:spPr>
        <a:xfrm flipH="1" flipV="1">
          <a:off x="2352675" y="25927050"/>
          <a:ext cx="647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169</xdr:row>
      <xdr:rowOff>38100</xdr:rowOff>
    </xdr:from>
    <xdr:to>
      <xdr:col>1</xdr:col>
      <xdr:colOff>514350</xdr:colOff>
      <xdr:row>170</xdr:row>
      <xdr:rowOff>133350</xdr:rowOff>
    </xdr:to>
    <xdr:sp>
      <xdr:nvSpPr>
        <xdr:cNvPr id="157" name="Oval 208"/>
        <xdr:cNvSpPr>
          <a:spLocks/>
        </xdr:cNvSpPr>
      </xdr:nvSpPr>
      <xdr:spPr>
        <a:xfrm>
          <a:off x="866775" y="2766060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170</xdr:row>
      <xdr:rowOff>9525</xdr:rowOff>
    </xdr:from>
    <xdr:to>
      <xdr:col>2</xdr:col>
      <xdr:colOff>123825</xdr:colOff>
      <xdr:row>170</xdr:row>
      <xdr:rowOff>9525</xdr:rowOff>
    </xdr:to>
    <xdr:sp>
      <xdr:nvSpPr>
        <xdr:cNvPr id="158" name="Line 209"/>
        <xdr:cNvSpPr>
          <a:spLocks/>
        </xdr:cNvSpPr>
      </xdr:nvSpPr>
      <xdr:spPr>
        <a:xfrm>
          <a:off x="1123950" y="27793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169</xdr:row>
      <xdr:rowOff>76200</xdr:rowOff>
    </xdr:from>
    <xdr:to>
      <xdr:col>2</xdr:col>
      <xdr:colOff>247650</xdr:colOff>
      <xdr:row>170</xdr:row>
      <xdr:rowOff>19050</xdr:rowOff>
    </xdr:to>
    <xdr:sp>
      <xdr:nvSpPr>
        <xdr:cNvPr id="159" name="Arc 210"/>
        <xdr:cNvSpPr>
          <a:spLocks/>
        </xdr:cNvSpPr>
      </xdr:nvSpPr>
      <xdr:spPr>
        <a:xfrm rot="10800000" flipV="1">
          <a:off x="1352550" y="276987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169</xdr:row>
      <xdr:rowOff>76200</xdr:rowOff>
    </xdr:from>
    <xdr:to>
      <xdr:col>2</xdr:col>
      <xdr:colOff>323850</xdr:colOff>
      <xdr:row>170</xdr:row>
      <xdr:rowOff>28575</xdr:rowOff>
    </xdr:to>
    <xdr:sp>
      <xdr:nvSpPr>
        <xdr:cNvPr id="160" name="Arc 211"/>
        <xdr:cNvSpPr>
          <a:spLocks/>
        </xdr:cNvSpPr>
      </xdr:nvSpPr>
      <xdr:spPr>
        <a:xfrm rot="16200000" flipV="1">
          <a:off x="1438275" y="2769870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169</xdr:row>
      <xdr:rowOff>76200</xdr:rowOff>
    </xdr:from>
    <xdr:to>
      <xdr:col>2</xdr:col>
      <xdr:colOff>457200</xdr:colOff>
      <xdr:row>170</xdr:row>
      <xdr:rowOff>19050</xdr:rowOff>
    </xdr:to>
    <xdr:sp>
      <xdr:nvSpPr>
        <xdr:cNvPr id="161" name="Arc 212"/>
        <xdr:cNvSpPr>
          <a:spLocks/>
        </xdr:cNvSpPr>
      </xdr:nvSpPr>
      <xdr:spPr>
        <a:xfrm rot="10800000" flipV="1">
          <a:off x="1562100" y="276987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169</xdr:row>
      <xdr:rowOff>85725</xdr:rowOff>
    </xdr:from>
    <xdr:to>
      <xdr:col>2</xdr:col>
      <xdr:colOff>523875</xdr:colOff>
      <xdr:row>170</xdr:row>
      <xdr:rowOff>38100</xdr:rowOff>
    </xdr:to>
    <xdr:sp>
      <xdr:nvSpPr>
        <xdr:cNvPr id="162" name="Arc 213"/>
        <xdr:cNvSpPr>
          <a:spLocks/>
        </xdr:cNvSpPr>
      </xdr:nvSpPr>
      <xdr:spPr>
        <a:xfrm rot="16200000" flipV="1">
          <a:off x="1638300" y="2770822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170</xdr:row>
      <xdr:rowOff>28575</xdr:rowOff>
    </xdr:from>
    <xdr:to>
      <xdr:col>3</xdr:col>
      <xdr:colOff>247650</xdr:colOff>
      <xdr:row>170</xdr:row>
      <xdr:rowOff>28575</xdr:rowOff>
    </xdr:to>
    <xdr:sp>
      <xdr:nvSpPr>
        <xdr:cNvPr id="163" name="Line 214"/>
        <xdr:cNvSpPr>
          <a:spLocks/>
        </xdr:cNvSpPr>
      </xdr:nvSpPr>
      <xdr:spPr>
        <a:xfrm>
          <a:off x="1733550" y="27813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169</xdr:row>
      <xdr:rowOff>38100</xdr:rowOff>
    </xdr:from>
    <xdr:to>
      <xdr:col>3</xdr:col>
      <xdr:colOff>561975</xdr:colOff>
      <xdr:row>170</xdr:row>
      <xdr:rowOff>133350</xdr:rowOff>
    </xdr:to>
    <xdr:sp>
      <xdr:nvSpPr>
        <xdr:cNvPr id="164" name="Oval 220"/>
        <xdr:cNvSpPr>
          <a:spLocks/>
        </xdr:cNvSpPr>
      </xdr:nvSpPr>
      <xdr:spPr>
        <a:xfrm>
          <a:off x="2085975" y="2766060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172</xdr:row>
      <xdr:rowOff>152400</xdr:rowOff>
    </xdr:from>
    <xdr:to>
      <xdr:col>3</xdr:col>
      <xdr:colOff>228600</xdr:colOff>
      <xdr:row>173</xdr:row>
      <xdr:rowOff>95250</xdr:rowOff>
    </xdr:to>
    <xdr:sp>
      <xdr:nvSpPr>
        <xdr:cNvPr id="165" name="Arc 221"/>
        <xdr:cNvSpPr>
          <a:spLocks/>
        </xdr:cNvSpPr>
      </xdr:nvSpPr>
      <xdr:spPr>
        <a:xfrm rot="10800000" flipH="1" flipV="1">
          <a:off x="1943100" y="282606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173</xdr:row>
      <xdr:rowOff>85725</xdr:rowOff>
    </xdr:from>
    <xdr:to>
      <xdr:col>3</xdr:col>
      <xdr:colOff>228600</xdr:colOff>
      <xdr:row>174</xdr:row>
      <xdr:rowOff>28575</xdr:rowOff>
    </xdr:to>
    <xdr:sp>
      <xdr:nvSpPr>
        <xdr:cNvPr id="166" name="Arc 222"/>
        <xdr:cNvSpPr>
          <a:spLocks/>
        </xdr:cNvSpPr>
      </xdr:nvSpPr>
      <xdr:spPr>
        <a:xfrm rot="10800000" flipH="1">
          <a:off x="1943100" y="283559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174</xdr:row>
      <xdr:rowOff>28575</xdr:rowOff>
    </xdr:from>
    <xdr:to>
      <xdr:col>3</xdr:col>
      <xdr:colOff>238125</xdr:colOff>
      <xdr:row>174</xdr:row>
      <xdr:rowOff>133350</xdr:rowOff>
    </xdr:to>
    <xdr:sp>
      <xdr:nvSpPr>
        <xdr:cNvPr id="167" name="Arc 223"/>
        <xdr:cNvSpPr>
          <a:spLocks/>
        </xdr:cNvSpPr>
      </xdr:nvSpPr>
      <xdr:spPr>
        <a:xfrm rot="10800000" flipH="1" flipV="1">
          <a:off x="1952625" y="284607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174</xdr:row>
      <xdr:rowOff>133350</xdr:rowOff>
    </xdr:from>
    <xdr:to>
      <xdr:col>3</xdr:col>
      <xdr:colOff>238125</xdr:colOff>
      <xdr:row>175</xdr:row>
      <xdr:rowOff>76200</xdr:rowOff>
    </xdr:to>
    <xdr:sp>
      <xdr:nvSpPr>
        <xdr:cNvPr id="168" name="Arc 224"/>
        <xdr:cNvSpPr>
          <a:spLocks/>
        </xdr:cNvSpPr>
      </xdr:nvSpPr>
      <xdr:spPr>
        <a:xfrm rot="10800000" flipH="1">
          <a:off x="1952625" y="285654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175</xdr:row>
      <xdr:rowOff>66675</xdr:rowOff>
    </xdr:from>
    <xdr:to>
      <xdr:col>3</xdr:col>
      <xdr:colOff>123825</xdr:colOff>
      <xdr:row>177</xdr:row>
      <xdr:rowOff>19050</xdr:rowOff>
    </xdr:to>
    <xdr:sp>
      <xdr:nvSpPr>
        <xdr:cNvPr id="169" name="Line 225"/>
        <xdr:cNvSpPr>
          <a:spLocks/>
        </xdr:cNvSpPr>
      </xdr:nvSpPr>
      <xdr:spPr>
        <a:xfrm>
          <a:off x="1952625" y="28660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342900</xdr:colOff>
      <xdr:row>177</xdr:row>
      <xdr:rowOff>0</xdr:rowOff>
    </xdr:to>
    <xdr:sp>
      <xdr:nvSpPr>
        <xdr:cNvPr id="170" name="Line 226"/>
        <xdr:cNvSpPr>
          <a:spLocks/>
        </xdr:cNvSpPr>
      </xdr:nvSpPr>
      <xdr:spPr>
        <a:xfrm>
          <a:off x="1838325" y="289179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177</xdr:row>
      <xdr:rowOff>57150</xdr:rowOff>
    </xdr:from>
    <xdr:to>
      <xdr:col>3</xdr:col>
      <xdr:colOff>219075</xdr:colOff>
      <xdr:row>177</xdr:row>
      <xdr:rowOff>57150</xdr:rowOff>
    </xdr:to>
    <xdr:sp>
      <xdr:nvSpPr>
        <xdr:cNvPr id="171" name="Line 227"/>
        <xdr:cNvSpPr>
          <a:spLocks/>
        </xdr:cNvSpPr>
      </xdr:nvSpPr>
      <xdr:spPr>
        <a:xfrm>
          <a:off x="1933575" y="28975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177</xdr:row>
      <xdr:rowOff>114300</xdr:rowOff>
    </xdr:from>
    <xdr:to>
      <xdr:col>3</xdr:col>
      <xdr:colOff>171450</xdr:colOff>
      <xdr:row>177</xdr:row>
      <xdr:rowOff>123825</xdr:rowOff>
    </xdr:to>
    <xdr:sp>
      <xdr:nvSpPr>
        <xdr:cNvPr id="172" name="Line 228"/>
        <xdr:cNvSpPr>
          <a:spLocks/>
        </xdr:cNvSpPr>
      </xdr:nvSpPr>
      <xdr:spPr>
        <a:xfrm>
          <a:off x="1971675" y="290322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170</xdr:row>
      <xdr:rowOff>38100</xdr:rowOff>
    </xdr:from>
    <xdr:to>
      <xdr:col>3</xdr:col>
      <xdr:colOff>114300</xdr:colOff>
      <xdr:row>172</xdr:row>
      <xdr:rowOff>142875</xdr:rowOff>
    </xdr:to>
    <xdr:sp>
      <xdr:nvSpPr>
        <xdr:cNvPr id="173" name="Line 229"/>
        <xdr:cNvSpPr>
          <a:spLocks/>
        </xdr:cNvSpPr>
      </xdr:nvSpPr>
      <xdr:spPr>
        <a:xfrm flipV="1">
          <a:off x="1943100" y="278225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172</xdr:row>
      <xdr:rowOff>152400</xdr:rowOff>
    </xdr:from>
    <xdr:to>
      <xdr:col>2</xdr:col>
      <xdr:colOff>228600</xdr:colOff>
      <xdr:row>173</xdr:row>
      <xdr:rowOff>95250</xdr:rowOff>
    </xdr:to>
    <xdr:sp>
      <xdr:nvSpPr>
        <xdr:cNvPr id="174" name="Arc 232"/>
        <xdr:cNvSpPr>
          <a:spLocks/>
        </xdr:cNvSpPr>
      </xdr:nvSpPr>
      <xdr:spPr>
        <a:xfrm rot="10800000" flipH="1" flipV="1">
          <a:off x="1333500" y="282606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173</xdr:row>
      <xdr:rowOff>85725</xdr:rowOff>
    </xdr:from>
    <xdr:to>
      <xdr:col>2</xdr:col>
      <xdr:colOff>228600</xdr:colOff>
      <xdr:row>174</xdr:row>
      <xdr:rowOff>28575</xdr:rowOff>
    </xdr:to>
    <xdr:sp>
      <xdr:nvSpPr>
        <xdr:cNvPr id="175" name="Arc 233"/>
        <xdr:cNvSpPr>
          <a:spLocks/>
        </xdr:cNvSpPr>
      </xdr:nvSpPr>
      <xdr:spPr>
        <a:xfrm rot="10800000" flipH="1">
          <a:off x="1333500" y="2835592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174</xdr:row>
      <xdr:rowOff>28575</xdr:rowOff>
    </xdr:from>
    <xdr:to>
      <xdr:col>2</xdr:col>
      <xdr:colOff>238125</xdr:colOff>
      <xdr:row>174</xdr:row>
      <xdr:rowOff>133350</xdr:rowOff>
    </xdr:to>
    <xdr:sp>
      <xdr:nvSpPr>
        <xdr:cNvPr id="176" name="Arc 234"/>
        <xdr:cNvSpPr>
          <a:spLocks/>
        </xdr:cNvSpPr>
      </xdr:nvSpPr>
      <xdr:spPr>
        <a:xfrm rot="10800000" flipH="1" flipV="1">
          <a:off x="1343025" y="284607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174</xdr:row>
      <xdr:rowOff>133350</xdr:rowOff>
    </xdr:from>
    <xdr:to>
      <xdr:col>2</xdr:col>
      <xdr:colOff>238125</xdr:colOff>
      <xdr:row>175</xdr:row>
      <xdr:rowOff>76200</xdr:rowOff>
    </xdr:to>
    <xdr:sp>
      <xdr:nvSpPr>
        <xdr:cNvPr id="177" name="Arc 235"/>
        <xdr:cNvSpPr>
          <a:spLocks/>
        </xdr:cNvSpPr>
      </xdr:nvSpPr>
      <xdr:spPr>
        <a:xfrm rot="10800000" flipH="1">
          <a:off x="1343025" y="28565475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175</xdr:row>
      <xdr:rowOff>66675</xdr:rowOff>
    </xdr:from>
    <xdr:to>
      <xdr:col>2</xdr:col>
      <xdr:colOff>123825</xdr:colOff>
      <xdr:row>177</xdr:row>
      <xdr:rowOff>19050</xdr:rowOff>
    </xdr:to>
    <xdr:sp>
      <xdr:nvSpPr>
        <xdr:cNvPr id="178" name="Line 236"/>
        <xdr:cNvSpPr>
          <a:spLocks/>
        </xdr:cNvSpPr>
      </xdr:nvSpPr>
      <xdr:spPr>
        <a:xfrm>
          <a:off x="1343025" y="28660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177</xdr:row>
      <xdr:rowOff>0</xdr:rowOff>
    </xdr:from>
    <xdr:to>
      <xdr:col>2</xdr:col>
      <xdr:colOff>342900</xdr:colOff>
      <xdr:row>177</xdr:row>
      <xdr:rowOff>0</xdr:rowOff>
    </xdr:to>
    <xdr:sp>
      <xdr:nvSpPr>
        <xdr:cNvPr id="179" name="Line 237"/>
        <xdr:cNvSpPr>
          <a:spLocks/>
        </xdr:cNvSpPr>
      </xdr:nvSpPr>
      <xdr:spPr>
        <a:xfrm>
          <a:off x="1228725" y="289179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177</xdr:row>
      <xdr:rowOff>57150</xdr:rowOff>
    </xdr:from>
    <xdr:to>
      <xdr:col>2</xdr:col>
      <xdr:colOff>219075</xdr:colOff>
      <xdr:row>177</xdr:row>
      <xdr:rowOff>57150</xdr:rowOff>
    </xdr:to>
    <xdr:sp>
      <xdr:nvSpPr>
        <xdr:cNvPr id="180" name="Line 238"/>
        <xdr:cNvSpPr>
          <a:spLocks/>
        </xdr:cNvSpPr>
      </xdr:nvSpPr>
      <xdr:spPr>
        <a:xfrm>
          <a:off x="1323975" y="28975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177</xdr:row>
      <xdr:rowOff>114300</xdr:rowOff>
    </xdr:from>
    <xdr:to>
      <xdr:col>2</xdr:col>
      <xdr:colOff>171450</xdr:colOff>
      <xdr:row>177</xdr:row>
      <xdr:rowOff>123825</xdr:rowOff>
    </xdr:to>
    <xdr:sp>
      <xdr:nvSpPr>
        <xdr:cNvPr id="181" name="Line 239"/>
        <xdr:cNvSpPr>
          <a:spLocks/>
        </xdr:cNvSpPr>
      </xdr:nvSpPr>
      <xdr:spPr>
        <a:xfrm>
          <a:off x="1362075" y="290322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170</xdr:row>
      <xdr:rowOff>0</xdr:rowOff>
    </xdr:from>
    <xdr:to>
      <xdr:col>2</xdr:col>
      <xdr:colOff>104775</xdr:colOff>
      <xdr:row>173</xdr:row>
      <xdr:rowOff>0</xdr:rowOff>
    </xdr:to>
    <xdr:sp>
      <xdr:nvSpPr>
        <xdr:cNvPr id="182" name="Line 240"/>
        <xdr:cNvSpPr>
          <a:spLocks/>
        </xdr:cNvSpPr>
      </xdr:nvSpPr>
      <xdr:spPr>
        <a:xfrm>
          <a:off x="1323975" y="2778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191</xdr:row>
      <xdr:rowOff>152400</xdr:rowOff>
    </xdr:from>
    <xdr:to>
      <xdr:col>1</xdr:col>
      <xdr:colOff>219075</xdr:colOff>
      <xdr:row>193</xdr:row>
      <xdr:rowOff>0</xdr:rowOff>
    </xdr:to>
    <xdr:sp>
      <xdr:nvSpPr>
        <xdr:cNvPr id="183" name="Oval 241"/>
        <xdr:cNvSpPr>
          <a:spLocks/>
        </xdr:cNvSpPr>
      </xdr:nvSpPr>
      <xdr:spPr>
        <a:xfrm>
          <a:off x="676275" y="313372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192</xdr:row>
      <xdr:rowOff>76200</xdr:rowOff>
    </xdr:from>
    <xdr:to>
      <xdr:col>2</xdr:col>
      <xdr:colOff>66675</xdr:colOff>
      <xdr:row>192</xdr:row>
      <xdr:rowOff>76200</xdr:rowOff>
    </xdr:to>
    <xdr:sp>
      <xdr:nvSpPr>
        <xdr:cNvPr id="184" name="Line 242"/>
        <xdr:cNvSpPr>
          <a:spLocks/>
        </xdr:cNvSpPr>
      </xdr:nvSpPr>
      <xdr:spPr>
        <a:xfrm>
          <a:off x="828675" y="31422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191</xdr:row>
      <xdr:rowOff>76200</xdr:rowOff>
    </xdr:from>
    <xdr:to>
      <xdr:col>2</xdr:col>
      <xdr:colOff>57150</xdr:colOff>
      <xdr:row>193</xdr:row>
      <xdr:rowOff>152400</xdr:rowOff>
    </xdr:to>
    <xdr:sp>
      <xdr:nvSpPr>
        <xdr:cNvPr id="185" name="Line 243"/>
        <xdr:cNvSpPr>
          <a:spLocks/>
        </xdr:cNvSpPr>
      </xdr:nvSpPr>
      <xdr:spPr>
        <a:xfrm>
          <a:off x="1276350" y="31261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192</xdr:row>
      <xdr:rowOff>0</xdr:rowOff>
    </xdr:from>
    <xdr:to>
      <xdr:col>3</xdr:col>
      <xdr:colOff>476250</xdr:colOff>
      <xdr:row>192</xdr:row>
      <xdr:rowOff>0</xdr:rowOff>
    </xdr:to>
    <xdr:sp>
      <xdr:nvSpPr>
        <xdr:cNvPr id="186" name="Line 244"/>
        <xdr:cNvSpPr>
          <a:spLocks/>
        </xdr:cNvSpPr>
      </xdr:nvSpPr>
      <xdr:spPr>
        <a:xfrm>
          <a:off x="1304925" y="313467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191</xdr:row>
      <xdr:rowOff>57150</xdr:rowOff>
    </xdr:from>
    <xdr:to>
      <xdr:col>3</xdr:col>
      <xdr:colOff>476250</xdr:colOff>
      <xdr:row>193</xdr:row>
      <xdr:rowOff>76200</xdr:rowOff>
    </xdr:to>
    <xdr:sp>
      <xdr:nvSpPr>
        <xdr:cNvPr id="187" name="Line 245"/>
        <xdr:cNvSpPr>
          <a:spLocks/>
        </xdr:cNvSpPr>
      </xdr:nvSpPr>
      <xdr:spPr>
        <a:xfrm>
          <a:off x="2305050" y="3124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193</xdr:row>
      <xdr:rowOff>0</xdr:rowOff>
    </xdr:from>
    <xdr:to>
      <xdr:col>3</xdr:col>
      <xdr:colOff>476250</xdr:colOff>
      <xdr:row>193</xdr:row>
      <xdr:rowOff>0</xdr:rowOff>
    </xdr:to>
    <xdr:sp>
      <xdr:nvSpPr>
        <xdr:cNvPr id="188" name="Line 246"/>
        <xdr:cNvSpPr>
          <a:spLocks/>
        </xdr:cNvSpPr>
      </xdr:nvSpPr>
      <xdr:spPr>
        <a:xfrm flipH="1">
          <a:off x="2085975" y="31508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193</xdr:row>
      <xdr:rowOff>0</xdr:rowOff>
    </xdr:from>
    <xdr:to>
      <xdr:col>3</xdr:col>
      <xdr:colOff>266700</xdr:colOff>
      <xdr:row>194</xdr:row>
      <xdr:rowOff>142875</xdr:rowOff>
    </xdr:to>
    <xdr:sp>
      <xdr:nvSpPr>
        <xdr:cNvPr id="189" name="Line 247"/>
        <xdr:cNvSpPr>
          <a:spLocks/>
        </xdr:cNvSpPr>
      </xdr:nvSpPr>
      <xdr:spPr>
        <a:xfrm>
          <a:off x="2095500" y="315087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194</xdr:row>
      <xdr:rowOff>152400</xdr:rowOff>
    </xdr:from>
    <xdr:to>
      <xdr:col>3</xdr:col>
      <xdr:colOff>266700</xdr:colOff>
      <xdr:row>195</xdr:row>
      <xdr:rowOff>95250</xdr:rowOff>
    </xdr:to>
    <xdr:sp>
      <xdr:nvSpPr>
        <xdr:cNvPr id="190" name="Line 248"/>
        <xdr:cNvSpPr>
          <a:spLocks/>
        </xdr:cNvSpPr>
      </xdr:nvSpPr>
      <xdr:spPr>
        <a:xfrm>
          <a:off x="2028825" y="31823025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195</xdr:row>
      <xdr:rowOff>76200</xdr:rowOff>
    </xdr:from>
    <xdr:to>
      <xdr:col>3</xdr:col>
      <xdr:colOff>266700</xdr:colOff>
      <xdr:row>197</xdr:row>
      <xdr:rowOff>19050</xdr:rowOff>
    </xdr:to>
    <xdr:sp>
      <xdr:nvSpPr>
        <xdr:cNvPr id="191" name="Line 249"/>
        <xdr:cNvSpPr>
          <a:spLocks/>
        </xdr:cNvSpPr>
      </xdr:nvSpPr>
      <xdr:spPr>
        <a:xfrm>
          <a:off x="2095500" y="319087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197</xdr:row>
      <xdr:rowOff>19050</xdr:rowOff>
    </xdr:from>
    <xdr:to>
      <xdr:col>3</xdr:col>
      <xdr:colOff>266700</xdr:colOff>
      <xdr:row>197</xdr:row>
      <xdr:rowOff>104775</xdr:rowOff>
    </xdr:to>
    <xdr:sp>
      <xdr:nvSpPr>
        <xdr:cNvPr id="192" name="Line 250"/>
        <xdr:cNvSpPr>
          <a:spLocks/>
        </xdr:cNvSpPr>
      </xdr:nvSpPr>
      <xdr:spPr>
        <a:xfrm>
          <a:off x="2095500" y="321754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192</xdr:row>
      <xdr:rowOff>57150</xdr:rowOff>
    </xdr:from>
    <xdr:to>
      <xdr:col>5</xdr:col>
      <xdr:colOff>9525</xdr:colOff>
      <xdr:row>192</xdr:row>
      <xdr:rowOff>57150</xdr:rowOff>
    </xdr:to>
    <xdr:sp>
      <xdr:nvSpPr>
        <xdr:cNvPr id="193" name="Line 251"/>
        <xdr:cNvSpPr>
          <a:spLocks/>
        </xdr:cNvSpPr>
      </xdr:nvSpPr>
      <xdr:spPr>
        <a:xfrm>
          <a:off x="2305050" y="314039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191</xdr:row>
      <xdr:rowOff>66675</xdr:rowOff>
    </xdr:from>
    <xdr:to>
      <xdr:col>4</xdr:col>
      <xdr:colOff>600075</xdr:colOff>
      <xdr:row>193</xdr:row>
      <xdr:rowOff>57150</xdr:rowOff>
    </xdr:to>
    <xdr:sp>
      <xdr:nvSpPr>
        <xdr:cNvPr id="194" name="Line 252"/>
        <xdr:cNvSpPr>
          <a:spLocks/>
        </xdr:cNvSpPr>
      </xdr:nvSpPr>
      <xdr:spPr>
        <a:xfrm>
          <a:off x="3038475" y="31251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192</xdr:row>
      <xdr:rowOff>9525</xdr:rowOff>
    </xdr:from>
    <xdr:to>
      <xdr:col>6</xdr:col>
      <xdr:colOff>47625</xdr:colOff>
      <xdr:row>192</xdr:row>
      <xdr:rowOff>9525</xdr:rowOff>
    </xdr:to>
    <xdr:sp>
      <xdr:nvSpPr>
        <xdr:cNvPr id="195" name="Line 253"/>
        <xdr:cNvSpPr>
          <a:spLocks/>
        </xdr:cNvSpPr>
      </xdr:nvSpPr>
      <xdr:spPr>
        <a:xfrm>
          <a:off x="3048000" y="31356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191</xdr:row>
      <xdr:rowOff>85725</xdr:rowOff>
    </xdr:from>
    <xdr:to>
      <xdr:col>6</xdr:col>
      <xdr:colOff>209550</xdr:colOff>
      <xdr:row>192</xdr:row>
      <xdr:rowOff>104775</xdr:rowOff>
    </xdr:to>
    <xdr:sp>
      <xdr:nvSpPr>
        <xdr:cNvPr id="196" name="Oval 254"/>
        <xdr:cNvSpPr>
          <a:spLocks/>
        </xdr:cNvSpPr>
      </xdr:nvSpPr>
      <xdr:spPr>
        <a:xfrm>
          <a:off x="3657600" y="3127057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193</xdr:row>
      <xdr:rowOff>38100</xdr:rowOff>
    </xdr:from>
    <xdr:to>
      <xdr:col>4</xdr:col>
      <xdr:colOff>123825</xdr:colOff>
      <xdr:row>195</xdr:row>
      <xdr:rowOff>152400</xdr:rowOff>
    </xdr:to>
    <xdr:sp>
      <xdr:nvSpPr>
        <xdr:cNvPr id="197" name="Line 255"/>
        <xdr:cNvSpPr>
          <a:spLocks/>
        </xdr:cNvSpPr>
      </xdr:nvSpPr>
      <xdr:spPr>
        <a:xfrm>
          <a:off x="2352675" y="31546800"/>
          <a:ext cx="209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201</xdr:row>
      <xdr:rowOff>38100</xdr:rowOff>
    </xdr:from>
    <xdr:to>
      <xdr:col>1</xdr:col>
      <xdr:colOff>514350</xdr:colOff>
      <xdr:row>202</xdr:row>
      <xdr:rowOff>133350</xdr:rowOff>
    </xdr:to>
    <xdr:sp>
      <xdr:nvSpPr>
        <xdr:cNvPr id="198" name="Oval 256"/>
        <xdr:cNvSpPr>
          <a:spLocks/>
        </xdr:cNvSpPr>
      </xdr:nvSpPr>
      <xdr:spPr>
        <a:xfrm>
          <a:off x="866775" y="3284220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202</xdr:row>
      <xdr:rowOff>9525</xdr:rowOff>
    </xdr:from>
    <xdr:to>
      <xdr:col>2</xdr:col>
      <xdr:colOff>123825</xdr:colOff>
      <xdr:row>202</xdr:row>
      <xdr:rowOff>9525</xdr:rowOff>
    </xdr:to>
    <xdr:sp>
      <xdr:nvSpPr>
        <xdr:cNvPr id="199" name="Line 257"/>
        <xdr:cNvSpPr>
          <a:spLocks/>
        </xdr:cNvSpPr>
      </xdr:nvSpPr>
      <xdr:spPr>
        <a:xfrm>
          <a:off x="1123950" y="32975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201</xdr:row>
      <xdr:rowOff>76200</xdr:rowOff>
    </xdr:from>
    <xdr:to>
      <xdr:col>2</xdr:col>
      <xdr:colOff>247650</xdr:colOff>
      <xdr:row>202</xdr:row>
      <xdr:rowOff>19050</xdr:rowOff>
    </xdr:to>
    <xdr:sp>
      <xdr:nvSpPr>
        <xdr:cNvPr id="200" name="Arc 258"/>
        <xdr:cNvSpPr>
          <a:spLocks/>
        </xdr:cNvSpPr>
      </xdr:nvSpPr>
      <xdr:spPr>
        <a:xfrm rot="10800000" flipV="1">
          <a:off x="1352550" y="328803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201</xdr:row>
      <xdr:rowOff>76200</xdr:rowOff>
    </xdr:from>
    <xdr:to>
      <xdr:col>2</xdr:col>
      <xdr:colOff>323850</xdr:colOff>
      <xdr:row>202</xdr:row>
      <xdr:rowOff>28575</xdr:rowOff>
    </xdr:to>
    <xdr:sp>
      <xdr:nvSpPr>
        <xdr:cNvPr id="201" name="Arc 259"/>
        <xdr:cNvSpPr>
          <a:spLocks/>
        </xdr:cNvSpPr>
      </xdr:nvSpPr>
      <xdr:spPr>
        <a:xfrm rot="16200000" flipV="1">
          <a:off x="1438275" y="3288030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201</xdr:row>
      <xdr:rowOff>76200</xdr:rowOff>
    </xdr:from>
    <xdr:to>
      <xdr:col>2</xdr:col>
      <xdr:colOff>457200</xdr:colOff>
      <xdr:row>202</xdr:row>
      <xdr:rowOff>19050</xdr:rowOff>
    </xdr:to>
    <xdr:sp>
      <xdr:nvSpPr>
        <xdr:cNvPr id="202" name="Arc 260"/>
        <xdr:cNvSpPr>
          <a:spLocks/>
        </xdr:cNvSpPr>
      </xdr:nvSpPr>
      <xdr:spPr>
        <a:xfrm rot="10800000" flipV="1">
          <a:off x="1562100" y="328803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201</xdr:row>
      <xdr:rowOff>85725</xdr:rowOff>
    </xdr:from>
    <xdr:to>
      <xdr:col>2</xdr:col>
      <xdr:colOff>523875</xdr:colOff>
      <xdr:row>202</xdr:row>
      <xdr:rowOff>38100</xdr:rowOff>
    </xdr:to>
    <xdr:sp>
      <xdr:nvSpPr>
        <xdr:cNvPr id="203" name="Arc 261"/>
        <xdr:cNvSpPr>
          <a:spLocks/>
        </xdr:cNvSpPr>
      </xdr:nvSpPr>
      <xdr:spPr>
        <a:xfrm rot="16200000" flipV="1">
          <a:off x="1638300" y="3288982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202</xdr:row>
      <xdr:rowOff>28575</xdr:rowOff>
    </xdr:from>
    <xdr:to>
      <xdr:col>3</xdr:col>
      <xdr:colOff>247650</xdr:colOff>
      <xdr:row>202</xdr:row>
      <xdr:rowOff>28575</xdr:rowOff>
    </xdr:to>
    <xdr:sp>
      <xdr:nvSpPr>
        <xdr:cNvPr id="204" name="Line 262"/>
        <xdr:cNvSpPr>
          <a:spLocks/>
        </xdr:cNvSpPr>
      </xdr:nvSpPr>
      <xdr:spPr>
        <a:xfrm>
          <a:off x="1733550" y="32994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201</xdr:row>
      <xdr:rowOff>95250</xdr:rowOff>
    </xdr:from>
    <xdr:to>
      <xdr:col>3</xdr:col>
      <xdr:colOff>352425</xdr:colOff>
      <xdr:row>202</xdr:row>
      <xdr:rowOff>38100</xdr:rowOff>
    </xdr:to>
    <xdr:sp>
      <xdr:nvSpPr>
        <xdr:cNvPr id="205" name="Arc 263"/>
        <xdr:cNvSpPr>
          <a:spLocks/>
        </xdr:cNvSpPr>
      </xdr:nvSpPr>
      <xdr:spPr>
        <a:xfrm rot="10800000" flipV="1">
          <a:off x="2066925" y="328993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201</xdr:row>
      <xdr:rowOff>95250</xdr:rowOff>
    </xdr:from>
    <xdr:to>
      <xdr:col>3</xdr:col>
      <xdr:colOff>466725</xdr:colOff>
      <xdr:row>202</xdr:row>
      <xdr:rowOff>47625</xdr:rowOff>
    </xdr:to>
    <xdr:sp>
      <xdr:nvSpPr>
        <xdr:cNvPr id="206" name="Arc 264"/>
        <xdr:cNvSpPr>
          <a:spLocks/>
        </xdr:cNvSpPr>
      </xdr:nvSpPr>
      <xdr:spPr>
        <a:xfrm rot="16200000" flipV="1">
          <a:off x="2190750" y="328993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201</xdr:row>
      <xdr:rowOff>95250</xdr:rowOff>
    </xdr:from>
    <xdr:to>
      <xdr:col>3</xdr:col>
      <xdr:colOff>590550</xdr:colOff>
      <xdr:row>202</xdr:row>
      <xdr:rowOff>38100</xdr:rowOff>
    </xdr:to>
    <xdr:sp>
      <xdr:nvSpPr>
        <xdr:cNvPr id="207" name="Arc 265"/>
        <xdr:cNvSpPr>
          <a:spLocks/>
        </xdr:cNvSpPr>
      </xdr:nvSpPr>
      <xdr:spPr>
        <a:xfrm rot="10800000" flipV="1">
          <a:off x="2305050" y="328993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201</xdr:row>
      <xdr:rowOff>95250</xdr:rowOff>
    </xdr:from>
    <xdr:to>
      <xdr:col>4</xdr:col>
      <xdr:colOff>95250</xdr:colOff>
      <xdr:row>202</xdr:row>
      <xdr:rowOff>47625</xdr:rowOff>
    </xdr:to>
    <xdr:sp>
      <xdr:nvSpPr>
        <xdr:cNvPr id="208" name="Arc 266"/>
        <xdr:cNvSpPr>
          <a:spLocks/>
        </xdr:cNvSpPr>
      </xdr:nvSpPr>
      <xdr:spPr>
        <a:xfrm rot="16200000" flipV="1">
          <a:off x="2428875" y="328993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201</xdr:row>
      <xdr:rowOff>95250</xdr:rowOff>
    </xdr:from>
    <xdr:to>
      <xdr:col>5</xdr:col>
      <xdr:colOff>352425</xdr:colOff>
      <xdr:row>202</xdr:row>
      <xdr:rowOff>38100</xdr:rowOff>
    </xdr:to>
    <xdr:sp>
      <xdr:nvSpPr>
        <xdr:cNvPr id="209" name="Arc 281"/>
        <xdr:cNvSpPr>
          <a:spLocks/>
        </xdr:cNvSpPr>
      </xdr:nvSpPr>
      <xdr:spPr>
        <a:xfrm rot="10800000" flipV="1">
          <a:off x="3286125" y="328993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201</xdr:row>
      <xdr:rowOff>95250</xdr:rowOff>
    </xdr:from>
    <xdr:to>
      <xdr:col>5</xdr:col>
      <xdr:colOff>466725</xdr:colOff>
      <xdr:row>202</xdr:row>
      <xdr:rowOff>47625</xdr:rowOff>
    </xdr:to>
    <xdr:sp>
      <xdr:nvSpPr>
        <xdr:cNvPr id="210" name="Arc 282"/>
        <xdr:cNvSpPr>
          <a:spLocks/>
        </xdr:cNvSpPr>
      </xdr:nvSpPr>
      <xdr:spPr>
        <a:xfrm rot="16200000" flipV="1">
          <a:off x="3409950" y="328993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201</xdr:row>
      <xdr:rowOff>95250</xdr:rowOff>
    </xdr:from>
    <xdr:to>
      <xdr:col>5</xdr:col>
      <xdr:colOff>590550</xdr:colOff>
      <xdr:row>202</xdr:row>
      <xdr:rowOff>38100</xdr:rowOff>
    </xdr:to>
    <xdr:sp>
      <xdr:nvSpPr>
        <xdr:cNvPr id="211" name="Arc 283"/>
        <xdr:cNvSpPr>
          <a:spLocks/>
        </xdr:cNvSpPr>
      </xdr:nvSpPr>
      <xdr:spPr>
        <a:xfrm rot="10800000" flipV="1">
          <a:off x="3524250" y="328993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201</xdr:row>
      <xdr:rowOff>95250</xdr:rowOff>
    </xdr:from>
    <xdr:to>
      <xdr:col>6</xdr:col>
      <xdr:colOff>95250</xdr:colOff>
      <xdr:row>202</xdr:row>
      <xdr:rowOff>47625</xdr:rowOff>
    </xdr:to>
    <xdr:sp>
      <xdr:nvSpPr>
        <xdr:cNvPr id="212" name="Arc 284"/>
        <xdr:cNvSpPr>
          <a:spLocks/>
        </xdr:cNvSpPr>
      </xdr:nvSpPr>
      <xdr:spPr>
        <a:xfrm rot="16200000" flipV="1">
          <a:off x="3648075" y="328993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202</xdr:row>
      <xdr:rowOff>19050</xdr:rowOff>
    </xdr:from>
    <xdr:to>
      <xdr:col>6</xdr:col>
      <xdr:colOff>419100</xdr:colOff>
      <xdr:row>202</xdr:row>
      <xdr:rowOff>19050</xdr:rowOff>
    </xdr:to>
    <xdr:sp>
      <xdr:nvSpPr>
        <xdr:cNvPr id="213" name="Line 285"/>
        <xdr:cNvSpPr>
          <a:spLocks/>
        </xdr:cNvSpPr>
      </xdr:nvSpPr>
      <xdr:spPr>
        <a:xfrm>
          <a:off x="3733800" y="32985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201</xdr:row>
      <xdr:rowOff>38100</xdr:rowOff>
    </xdr:from>
    <xdr:to>
      <xdr:col>7</xdr:col>
      <xdr:colOff>123825</xdr:colOff>
      <xdr:row>202</xdr:row>
      <xdr:rowOff>133350</xdr:rowOff>
    </xdr:to>
    <xdr:sp>
      <xdr:nvSpPr>
        <xdr:cNvPr id="214" name="Oval 286"/>
        <xdr:cNvSpPr>
          <a:spLocks/>
        </xdr:cNvSpPr>
      </xdr:nvSpPr>
      <xdr:spPr>
        <a:xfrm>
          <a:off x="4086225" y="3284220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202</xdr:row>
      <xdr:rowOff>114300</xdr:rowOff>
    </xdr:from>
    <xdr:to>
      <xdr:col>3</xdr:col>
      <xdr:colOff>381000</xdr:colOff>
      <xdr:row>205</xdr:row>
      <xdr:rowOff>114300</xdr:rowOff>
    </xdr:to>
    <xdr:sp>
      <xdr:nvSpPr>
        <xdr:cNvPr id="215" name="Line 287"/>
        <xdr:cNvSpPr>
          <a:spLocks/>
        </xdr:cNvSpPr>
      </xdr:nvSpPr>
      <xdr:spPr>
        <a:xfrm flipV="1">
          <a:off x="2114550" y="33080325"/>
          <a:ext cx="95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202</xdr:row>
      <xdr:rowOff>28575</xdr:rowOff>
    </xdr:from>
    <xdr:to>
      <xdr:col>5</xdr:col>
      <xdr:colOff>247650</xdr:colOff>
      <xdr:row>202</xdr:row>
      <xdr:rowOff>28575</xdr:rowOff>
    </xdr:to>
    <xdr:sp>
      <xdr:nvSpPr>
        <xdr:cNvPr id="216" name="Line 288"/>
        <xdr:cNvSpPr>
          <a:spLocks/>
        </xdr:cNvSpPr>
      </xdr:nvSpPr>
      <xdr:spPr>
        <a:xfrm>
          <a:off x="2552700" y="32994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202</xdr:row>
      <xdr:rowOff>133350</xdr:rowOff>
    </xdr:from>
    <xdr:to>
      <xdr:col>5</xdr:col>
      <xdr:colOff>295275</xdr:colOff>
      <xdr:row>205</xdr:row>
      <xdr:rowOff>142875</xdr:rowOff>
    </xdr:to>
    <xdr:sp>
      <xdr:nvSpPr>
        <xdr:cNvPr id="217" name="Line 289"/>
        <xdr:cNvSpPr>
          <a:spLocks/>
        </xdr:cNvSpPr>
      </xdr:nvSpPr>
      <xdr:spPr>
        <a:xfrm flipV="1">
          <a:off x="3238500" y="33099375"/>
          <a:ext cx="104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200</xdr:row>
      <xdr:rowOff>152400</xdr:rowOff>
    </xdr:from>
    <xdr:to>
      <xdr:col>4</xdr:col>
      <xdr:colOff>333375</xdr:colOff>
      <xdr:row>203</xdr:row>
      <xdr:rowOff>85725</xdr:rowOff>
    </xdr:to>
    <xdr:sp>
      <xdr:nvSpPr>
        <xdr:cNvPr id="218" name="Line 290"/>
        <xdr:cNvSpPr>
          <a:spLocks/>
        </xdr:cNvSpPr>
      </xdr:nvSpPr>
      <xdr:spPr>
        <a:xfrm>
          <a:off x="2771775" y="32794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203</xdr:row>
      <xdr:rowOff>28575</xdr:rowOff>
    </xdr:from>
    <xdr:to>
      <xdr:col>4</xdr:col>
      <xdr:colOff>323850</xdr:colOff>
      <xdr:row>203</xdr:row>
      <xdr:rowOff>28575</xdr:rowOff>
    </xdr:to>
    <xdr:sp>
      <xdr:nvSpPr>
        <xdr:cNvPr id="219" name="Line 291"/>
        <xdr:cNvSpPr>
          <a:spLocks/>
        </xdr:cNvSpPr>
      </xdr:nvSpPr>
      <xdr:spPr>
        <a:xfrm>
          <a:off x="2628900" y="33156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203</xdr:row>
      <xdr:rowOff>28575</xdr:rowOff>
    </xdr:from>
    <xdr:to>
      <xdr:col>4</xdr:col>
      <xdr:colOff>190500</xdr:colOff>
      <xdr:row>205</xdr:row>
      <xdr:rowOff>133350</xdr:rowOff>
    </xdr:to>
    <xdr:sp>
      <xdr:nvSpPr>
        <xdr:cNvPr id="220" name="Line 292"/>
        <xdr:cNvSpPr>
          <a:spLocks/>
        </xdr:cNvSpPr>
      </xdr:nvSpPr>
      <xdr:spPr>
        <a:xfrm>
          <a:off x="2628900" y="331565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205</xdr:row>
      <xdr:rowOff>114300</xdr:rowOff>
    </xdr:from>
    <xdr:to>
      <xdr:col>4</xdr:col>
      <xdr:colOff>190500</xdr:colOff>
      <xdr:row>206</xdr:row>
      <xdr:rowOff>104775</xdr:rowOff>
    </xdr:to>
    <xdr:sp>
      <xdr:nvSpPr>
        <xdr:cNvPr id="221" name="Line 293"/>
        <xdr:cNvSpPr>
          <a:spLocks/>
        </xdr:cNvSpPr>
      </xdr:nvSpPr>
      <xdr:spPr>
        <a:xfrm>
          <a:off x="2514600" y="33566100"/>
          <a:ext cx="114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206</xdr:row>
      <xdr:rowOff>104775</xdr:rowOff>
    </xdr:from>
    <xdr:to>
      <xdr:col>4</xdr:col>
      <xdr:colOff>190500</xdr:colOff>
      <xdr:row>207</xdr:row>
      <xdr:rowOff>95250</xdr:rowOff>
    </xdr:to>
    <xdr:sp>
      <xdr:nvSpPr>
        <xdr:cNvPr id="222" name="Line 294"/>
        <xdr:cNvSpPr>
          <a:spLocks/>
        </xdr:cNvSpPr>
      </xdr:nvSpPr>
      <xdr:spPr>
        <a:xfrm>
          <a:off x="2628900" y="33718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207</xdr:row>
      <xdr:rowOff>76200</xdr:rowOff>
    </xdr:from>
    <xdr:to>
      <xdr:col>4</xdr:col>
      <xdr:colOff>238125</xdr:colOff>
      <xdr:row>210</xdr:row>
      <xdr:rowOff>152400</xdr:rowOff>
    </xdr:to>
    <xdr:sp>
      <xdr:nvSpPr>
        <xdr:cNvPr id="223" name="Rectangle 296"/>
        <xdr:cNvSpPr>
          <a:spLocks/>
        </xdr:cNvSpPr>
      </xdr:nvSpPr>
      <xdr:spPr>
        <a:xfrm>
          <a:off x="2590800" y="33851850"/>
          <a:ext cx="85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211</xdr:row>
      <xdr:rowOff>0</xdr:rowOff>
    </xdr:from>
    <xdr:to>
      <xdr:col>4</xdr:col>
      <xdr:colOff>190500</xdr:colOff>
      <xdr:row>212</xdr:row>
      <xdr:rowOff>47625</xdr:rowOff>
    </xdr:to>
    <xdr:sp>
      <xdr:nvSpPr>
        <xdr:cNvPr id="224" name="Line 297"/>
        <xdr:cNvSpPr>
          <a:spLocks/>
        </xdr:cNvSpPr>
      </xdr:nvSpPr>
      <xdr:spPr>
        <a:xfrm>
          <a:off x="2628900" y="34423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212</xdr:row>
      <xdr:rowOff>57150</xdr:rowOff>
    </xdr:from>
    <xdr:to>
      <xdr:col>4</xdr:col>
      <xdr:colOff>390525</xdr:colOff>
      <xdr:row>212</xdr:row>
      <xdr:rowOff>57150</xdr:rowOff>
    </xdr:to>
    <xdr:sp>
      <xdr:nvSpPr>
        <xdr:cNvPr id="225" name="Line 298"/>
        <xdr:cNvSpPr>
          <a:spLocks/>
        </xdr:cNvSpPr>
      </xdr:nvSpPr>
      <xdr:spPr>
        <a:xfrm>
          <a:off x="2552700" y="34642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212</xdr:row>
      <xdr:rowOff>95250</xdr:rowOff>
    </xdr:from>
    <xdr:to>
      <xdr:col>4</xdr:col>
      <xdr:colOff>285750</xdr:colOff>
      <xdr:row>212</xdr:row>
      <xdr:rowOff>95250</xdr:rowOff>
    </xdr:to>
    <xdr:sp>
      <xdr:nvSpPr>
        <xdr:cNvPr id="226" name="Line 299"/>
        <xdr:cNvSpPr>
          <a:spLocks/>
        </xdr:cNvSpPr>
      </xdr:nvSpPr>
      <xdr:spPr>
        <a:xfrm>
          <a:off x="2590800" y="34680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212</xdr:row>
      <xdr:rowOff>152400</xdr:rowOff>
    </xdr:from>
    <xdr:to>
      <xdr:col>4</xdr:col>
      <xdr:colOff>247650</xdr:colOff>
      <xdr:row>212</xdr:row>
      <xdr:rowOff>152400</xdr:rowOff>
    </xdr:to>
    <xdr:sp>
      <xdr:nvSpPr>
        <xdr:cNvPr id="227" name="Line 300"/>
        <xdr:cNvSpPr>
          <a:spLocks/>
        </xdr:cNvSpPr>
      </xdr:nvSpPr>
      <xdr:spPr>
        <a:xfrm>
          <a:off x="2657475" y="3473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237</xdr:row>
      <xdr:rowOff>38100</xdr:rowOff>
    </xdr:from>
    <xdr:to>
      <xdr:col>2</xdr:col>
      <xdr:colOff>514350</xdr:colOff>
      <xdr:row>238</xdr:row>
      <xdr:rowOff>133350</xdr:rowOff>
    </xdr:to>
    <xdr:sp>
      <xdr:nvSpPr>
        <xdr:cNvPr id="228" name="Oval 305"/>
        <xdr:cNvSpPr>
          <a:spLocks/>
        </xdr:cNvSpPr>
      </xdr:nvSpPr>
      <xdr:spPr>
        <a:xfrm>
          <a:off x="1476375" y="3867150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238</xdr:row>
      <xdr:rowOff>9525</xdr:rowOff>
    </xdr:from>
    <xdr:to>
      <xdr:col>3</xdr:col>
      <xdr:colOff>123825</xdr:colOff>
      <xdr:row>238</xdr:row>
      <xdr:rowOff>9525</xdr:rowOff>
    </xdr:to>
    <xdr:sp>
      <xdr:nvSpPr>
        <xdr:cNvPr id="229" name="Line 306"/>
        <xdr:cNvSpPr>
          <a:spLocks/>
        </xdr:cNvSpPr>
      </xdr:nvSpPr>
      <xdr:spPr>
        <a:xfrm>
          <a:off x="1733550" y="38804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237</xdr:row>
      <xdr:rowOff>76200</xdr:rowOff>
    </xdr:from>
    <xdr:to>
      <xdr:col>3</xdr:col>
      <xdr:colOff>247650</xdr:colOff>
      <xdr:row>238</xdr:row>
      <xdr:rowOff>19050</xdr:rowOff>
    </xdr:to>
    <xdr:sp>
      <xdr:nvSpPr>
        <xdr:cNvPr id="230" name="Arc 307"/>
        <xdr:cNvSpPr>
          <a:spLocks/>
        </xdr:cNvSpPr>
      </xdr:nvSpPr>
      <xdr:spPr>
        <a:xfrm rot="10800000" flipV="1">
          <a:off x="1962150" y="387096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237</xdr:row>
      <xdr:rowOff>76200</xdr:rowOff>
    </xdr:from>
    <xdr:to>
      <xdr:col>3</xdr:col>
      <xdr:colOff>323850</xdr:colOff>
      <xdr:row>238</xdr:row>
      <xdr:rowOff>28575</xdr:rowOff>
    </xdr:to>
    <xdr:sp>
      <xdr:nvSpPr>
        <xdr:cNvPr id="231" name="Arc 308"/>
        <xdr:cNvSpPr>
          <a:spLocks/>
        </xdr:cNvSpPr>
      </xdr:nvSpPr>
      <xdr:spPr>
        <a:xfrm rot="16200000" flipV="1">
          <a:off x="2047875" y="3870960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237</xdr:row>
      <xdr:rowOff>76200</xdr:rowOff>
    </xdr:from>
    <xdr:to>
      <xdr:col>3</xdr:col>
      <xdr:colOff>457200</xdr:colOff>
      <xdr:row>238</xdr:row>
      <xdr:rowOff>19050</xdr:rowOff>
    </xdr:to>
    <xdr:sp>
      <xdr:nvSpPr>
        <xdr:cNvPr id="232" name="Arc 309"/>
        <xdr:cNvSpPr>
          <a:spLocks/>
        </xdr:cNvSpPr>
      </xdr:nvSpPr>
      <xdr:spPr>
        <a:xfrm rot="10800000" flipV="1">
          <a:off x="2171700" y="387096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237</xdr:row>
      <xdr:rowOff>85725</xdr:rowOff>
    </xdr:from>
    <xdr:to>
      <xdr:col>3</xdr:col>
      <xdr:colOff>523875</xdr:colOff>
      <xdr:row>238</xdr:row>
      <xdr:rowOff>38100</xdr:rowOff>
    </xdr:to>
    <xdr:sp>
      <xdr:nvSpPr>
        <xdr:cNvPr id="233" name="Arc 310"/>
        <xdr:cNvSpPr>
          <a:spLocks/>
        </xdr:cNvSpPr>
      </xdr:nvSpPr>
      <xdr:spPr>
        <a:xfrm rot="16200000" flipV="1">
          <a:off x="2247900" y="3871912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238</xdr:row>
      <xdr:rowOff>28575</xdr:rowOff>
    </xdr:from>
    <xdr:to>
      <xdr:col>4</xdr:col>
      <xdr:colOff>247650</xdr:colOff>
      <xdr:row>238</xdr:row>
      <xdr:rowOff>28575</xdr:rowOff>
    </xdr:to>
    <xdr:sp>
      <xdr:nvSpPr>
        <xdr:cNvPr id="234" name="Line 311"/>
        <xdr:cNvSpPr>
          <a:spLocks/>
        </xdr:cNvSpPr>
      </xdr:nvSpPr>
      <xdr:spPr>
        <a:xfrm>
          <a:off x="2343150" y="38823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237</xdr:row>
      <xdr:rowOff>95250</xdr:rowOff>
    </xdr:from>
    <xdr:to>
      <xdr:col>4</xdr:col>
      <xdr:colOff>352425</xdr:colOff>
      <xdr:row>238</xdr:row>
      <xdr:rowOff>38100</xdr:rowOff>
    </xdr:to>
    <xdr:sp>
      <xdr:nvSpPr>
        <xdr:cNvPr id="235" name="Arc 312"/>
        <xdr:cNvSpPr>
          <a:spLocks/>
        </xdr:cNvSpPr>
      </xdr:nvSpPr>
      <xdr:spPr>
        <a:xfrm rot="10800000" flipV="1">
          <a:off x="2676525" y="387286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237</xdr:row>
      <xdr:rowOff>95250</xdr:rowOff>
    </xdr:from>
    <xdr:to>
      <xdr:col>4</xdr:col>
      <xdr:colOff>466725</xdr:colOff>
      <xdr:row>238</xdr:row>
      <xdr:rowOff>47625</xdr:rowOff>
    </xdr:to>
    <xdr:sp>
      <xdr:nvSpPr>
        <xdr:cNvPr id="236" name="Arc 313"/>
        <xdr:cNvSpPr>
          <a:spLocks/>
        </xdr:cNvSpPr>
      </xdr:nvSpPr>
      <xdr:spPr>
        <a:xfrm rot="16200000" flipV="1">
          <a:off x="2800350" y="387286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237</xdr:row>
      <xdr:rowOff>95250</xdr:rowOff>
    </xdr:from>
    <xdr:to>
      <xdr:col>4</xdr:col>
      <xdr:colOff>590550</xdr:colOff>
      <xdr:row>238</xdr:row>
      <xdr:rowOff>38100</xdr:rowOff>
    </xdr:to>
    <xdr:sp>
      <xdr:nvSpPr>
        <xdr:cNvPr id="237" name="Arc 314"/>
        <xdr:cNvSpPr>
          <a:spLocks/>
        </xdr:cNvSpPr>
      </xdr:nvSpPr>
      <xdr:spPr>
        <a:xfrm rot="10800000" flipV="1">
          <a:off x="2914650" y="387286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237</xdr:row>
      <xdr:rowOff>95250</xdr:rowOff>
    </xdr:from>
    <xdr:to>
      <xdr:col>5</xdr:col>
      <xdr:colOff>95250</xdr:colOff>
      <xdr:row>238</xdr:row>
      <xdr:rowOff>47625</xdr:rowOff>
    </xdr:to>
    <xdr:sp>
      <xdr:nvSpPr>
        <xdr:cNvPr id="238" name="Arc 315"/>
        <xdr:cNvSpPr>
          <a:spLocks/>
        </xdr:cNvSpPr>
      </xdr:nvSpPr>
      <xdr:spPr>
        <a:xfrm rot="16200000" flipV="1">
          <a:off x="3038475" y="387286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237</xdr:row>
      <xdr:rowOff>95250</xdr:rowOff>
    </xdr:from>
    <xdr:to>
      <xdr:col>6</xdr:col>
      <xdr:colOff>352425</xdr:colOff>
      <xdr:row>238</xdr:row>
      <xdr:rowOff>38100</xdr:rowOff>
    </xdr:to>
    <xdr:sp>
      <xdr:nvSpPr>
        <xdr:cNvPr id="239" name="Arc 316"/>
        <xdr:cNvSpPr>
          <a:spLocks/>
        </xdr:cNvSpPr>
      </xdr:nvSpPr>
      <xdr:spPr>
        <a:xfrm rot="10800000" flipV="1">
          <a:off x="3895725" y="387286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237</xdr:row>
      <xdr:rowOff>95250</xdr:rowOff>
    </xdr:from>
    <xdr:to>
      <xdr:col>6</xdr:col>
      <xdr:colOff>466725</xdr:colOff>
      <xdr:row>238</xdr:row>
      <xdr:rowOff>47625</xdr:rowOff>
    </xdr:to>
    <xdr:sp>
      <xdr:nvSpPr>
        <xdr:cNvPr id="240" name="Arc 317"/>
        <xdr:cNvSpPr>
          <a:spLocks/>
        </xdr:cNvSpPr>
      </xdr:nvSpPr>
      <xdr:spPr>
        <a:xfrm rot="16200000" flipV="1">
          <a:off x="4019550" y="387286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237</xdr:row>
      <xdr:rowOff>95250</xdr:rowOff>
    </xdr:from>
    <xdr:to>
      <xdr:col>6</xdr:col>
      <xdr:colOff>590550</xdr:colOff>
      <xdr:row>238</xdr:row>
      <xdr:rowOff>38100</xdr:rowOff>
    </xdr:to>
    <xdr:sp>
      <xdr:nvSpPr>
        <xdr:cNvPr id="241" name="Arc 318"/>
        <xdr:cNvSpPr>
          <a:spLocks/>
        </xdr:cNvSpPr>
      </xdr:nvSpPr>
      <xdr:spPr>
        <a:xfrm rot="10800000" flipV="1">
          <a:off x="4133850" y="387286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237</xdr:row>
      <xdr:rowOff>95250</xdr:rowOff>
    </xdr:from>
    <xdr:to>
      <xdr:col>7</xdr:col>
      <xdr:colOff>95250</xdr:colOff>
      <xdr:row>238</xdr:row>
      <xdr:rowOff>47625</xdr:rowOff>
    </xdr:to>
    <xdr:sp>
      <xdr:nvSpPr>
        <xdr:cNvPr id="242" name="Arc 319"/>
        <xdr:cNvSpPr>
          <a:spLocks/>
        </xdr:cNvSpPr>
      </xdr:nvSpPr>
      <xdr:spPr>
        <a:xfrm rot="16200000" flipV="1">
          <a:off x="4257675" y="387286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238</xdr:row>
      <xdr:rowOff>19050</xdr:rowOff>
    </xdr:from>
    <xdr:to>
      <xdr:col>7</xdr:col>
      <xdr:colOff>419100</xdr:colOff>
      <xdr:row>238</xdr:row>
      <xdr:rowOff>19050</xdr:rowOff>
    </xdr:to>
    <xdr:sp>
      <xdr:nvSpPr>
        <xdr:cNvPr id="243" name="Line 320"/>
        <xdr:cNvSpPr>
          <a:spLocks/>
        </xdr:cNvSpPr>
      </xdr:nvSpPr>
      <xdr:spPr>
        <a:xfrm>
          <a:off x="4343400" y="38814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237</xdr:row>
      <xdr:rowOff>38100</xdr:rowOff>
    </xdr:from>
    <xdr:to>
      <xdr:col>8</xdr:col>
      <xdr:colOff>123825</xdr:colOff>
      <xdr:row>238</xdr:row>
      <xdr:rowOff>133350</xdr:rowOff>
    </xdr:to>
    <xdr:sp>
      <xdr:nvSpPr>
        <xdr:cNvPr id="244" name="Oval 321"/>
        <xdr:cNvSpPr>
          <a:spLocks/>
        </xdr:cNvSpPr>
      </xdr:nvSpPr>
      <xdr:spPr>
        <a:xfrm>
          <a:off x="4695825" y="3867150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238</xdr:row>
      <xdr:rowOff>114300</xdr:rowOff>
    </xdr:from>
    <xdr:to>
      <xdr:col>4</xdr:col>
      <xdr:colOff>381000</xdr:colOff>
      <xdr:row>241</xdr:row>
      <xdr:rowOff>114300</xdr:rowOff>
    </xdr:to>
    <xdr:sp>
      <xdr:nvSpPr>
        <xdr:cNvPr id="245" name="Line 322"/>
        <xdr:cNvSpPr>
          <a:spLocks/>
        </xdr:cNvSpPr>
      </xdr:nvSpPr>
      <xdr:spPr>
        <a:xfrm flipV="1">
          <a:off x="2724150" y="38909625"/>
          <a:ext cx="95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238</xdr:row>
      <xdr:rowOff>28575</xdr:rowOff>
    </xdr:from>
    <xdr:to>
      <xdr:col>6</xdr:col>
      <xdr:colOff>247650</xdr:colOff>
      <xdr:row>238</xdr:row>
      <xdr:rowOff>28575</xdr:rowOff>
    </xdr:to>
    <xdr:sp>
      <xdr:nvSpPr>
        <xdr:cNvPr id="246" name="Line 323"/>
        <xdr:cNvSpPr>
          <a:spLocks/>
        </xdr:cNvSpPr>
      </xdr:nvSpPr>
      <xdr:spPr>
        <a:xfrm>
          <a:off x="3162300" y="38823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238</xdr:row>
      <xdr:rowOff>133350</xdr:rowOff>
    </xdr:from>
    <xdr:to>
      <xdr:col>6</xdr:col>
      <xdr:colOff>295275</xdr:colOff>
      <xdr:row>241</xdr:row>
      <xdr:rowOff>142875</xdr:rowOff>
    </xdr:to>
    <xdr:sp>
      <xdr:nvSpPr>
        <xdr:cNvPr id="247" name="Line 324"/>
        <xdr:cNvSpPr>
          <a:spLocks/>
        </xdr:cNvSpPr>
      </xdr:nvSpPr>
      <xdr:spPr>
        <a:xfrm flipV="1">
          <a:off x="3848100" y="38928675"/>
          <a:ext cx="104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236</xdr:row>
      <xdr:rowOff>152400</xdr:rowOff>
    </xdr:from>
    <xdr:to>
      <xdr:col>5</xdr:col>
      <xdr:colOff>333375</xdr:colOff>
      <xdr:row>239</xdr:row>
      <xdr:rowOff>85725</xdr:rowOff>
    </xdr:to>
    <xdr:sp>
      <xdr:nvSpPr>
        <xdr:cNvPr id="248" name="Line 325"/>
        <xdr:cNvSpPr>
          <a:spLocks/>
        </xdr:cNvSpPr>
      </xdr:nvSpPr>
      <xdr:spPr>
        <a:xfrm>
          <a:off x="3381375" y="386238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239</xdr:row>
      <xdr:rowOff>28575</xdr:rowOff>
    </xdr:from>
    <xdr:to>
      <xdr:col>5</xdr:col>
      <xdr:colOff>323850</xdr:colOff>
      <xdr:row>239</xdr:row>
      <xdr:rowOff>28575</xdr:rowOff>
    </xdr:to>
    <xdr:sp>
      <xdr:nvSpPr>
        <xdr:cNvPr id="249" name="Line 326"/>
        <xdr:cNvSpPr>
          <a:spLocks/>
        </xdr:cNvSpPr>
      </xdr:nvSpPr>
      <xdr:spPr>
        <a:xfrm>
          <a:off x="3238500" y="38985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239</xdr:row>
      <xdr:rowOff>28575</xdr:rowOff>
    </xdr:from>
    <xdr:to>
      <xdr:col>5</xdr:col>
      <xdr:colOff>190500</xdr:colOff>
      <xdr:row>241</xdr:row>
      <xdr:rowOff>133350</xdr:rowOff>
    </xdr:to>
    <xdr:sp>
      <xdr:nvSpPr>
        <xdr:cNvPr id="250" name="Line 327"/>
        <xdr:cNvSpPr>
          <a:spLocks/>
        </xdr:cNvSpPr>
      </xdr:nvSpPr>
      <xdr:spPr>
        <a:xfrm>
          <a:off x="3238500" y="389858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242</xdr:row>
      <xdr:rowOff>104775</xdr:rowOff>
    </xdr:from>
    <xdr:to>
      <xdr:col>5</xdr:col>
      <xdr:colOff>190500</xdr:colOff>
      <xdr:row>243</xdr:row>
      <xdr:rowOff>95250</xdr:rowOff>
    </xdr:to>
    <xdr:sp>
      <xdr:nvSpPr>
        <xdr:cNvPr id="251" name="Line 329"/>
        <xdr:cNvSpPr>
          <a:spLocks/>
        </xdr:cNvSpPr>
      </xdr:nvSpPr>
      <xdr:spPr>
        <a:xfrm>
          <a:off x="3238500" y="39547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243</xdr:row>
      <xdr:rowOff>76200</xdr:rowOff>
    </xdr:from>
    <xdr:to>
      <xdr:col>5</xdr:col>
      <xdr:colOff>238125</xdr:colOff>
      <xdr:row>246</xdr:row>
      <xdr:rowOff>152400</xdr:rowOff>
    </xdr:to>
    <xdr:sp>
      <xdr:nvSpPr>
        <xdr:cNvPr id="252" name="Rectangle 330"/>
        <xdr:cNvSpPr>
          <a:spLocks/>
        </xdr:cNvSpPr>
      </xdr:nvSpPr>
      <xdr:spPr>
        <a:xfrm>
          <a:off x="3200400" y="39681150"/>
          <a:ext cx="85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247</xdr:row>
      <xdr:rowOff>0</xdr:rowOff>
    </xdr:from>
    <xdr:to>
      <xdr:col>5</xdr:col>
      <xdr:colOff>190500</xdr:colOff>
      <xdr:row>248</xdr:row>
      <xdr:rowOff>47625</xdr:rowOff>
    </xdr:to>
    <xdr:sp>
      <xdr:nvSpPr>
        <xdr:cNvPr id="253" name="Line 331"/>
        <xdr:cNvSpPr>
          <a:spLocks/>
        </xdr:cNvSpPr>
      </xdr:nvSpPr>
      <xdr:spPr>
        <a:xfrm>
          <a:off x="3238500" y="40252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248</xdr:row>
      <xdr:rowOff>57150</xdr:rowOff>
    </xdr:from>
    <xdr:to>
      <xdr:col>5</xdr:col>
      <xdr:colOff>390525</xdr:colOff>
      <xdr:row>248</xdr:row>
      <xdr:rowOff>57150</xdr:rowOff>
    </xdr:to>
    <xdr:sp>
      <xdr:nvSpPr>
        <xdr:cNvPr id="254" name="Line 332"/>
        <xdr:cNvSpPr>
          <a:spLocks/>
        </xdr:cNvSpPr>
      </xdr:nvSpPr>
      <xdr:spPr>
        <a:xfrm>
          <a:off x="3162300" y="40471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248</xdr:row>
      <xdr:rowOff>95250</xdr:rowOff>
    </xdr:from>
    <xdr:to>
      <xdr:col>5</xdr:col>
      <xdr:colOff>285750</xdr:colOff>
      <xdr:row>248</xdr:row>
      <xdr:rowOff>95250</xdr:rowOff>
    </xdr:to>
    <xdr:sp>
      <xdr:nvSpPr>
        <xdr:cNvPr id="255" name="Line 333"/>
        <xdr:cNvSpPr>
          <a:spLocks/>
        </xdr:cNvSpPr>
      </xdr:nvSpPr>
      <xdr:spPr>
        <a:xfrm>
          <a:off x="3200400" y="40509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248</xdr:row>
      <xdr:rowOff>152400</xdr:rowOff>
    </xdr:from>
    <xdr:to>
      <xdr:col>5</xdr:col>
      <xdr:colOff>247650</xdr:colOff>
      <xdr:row>248</xdr:row>
      <xdr:rowOff>152400</xdr:rowOff>
    </xdr:to>
    <xdr:sp>
      <xdr:nvSpPr>
        <xdr:cNvPr id="256" name="Line 334"/>
        <xdr:cNvSpPr>
          <a:spLocks/>
        </xdr:cNvSpPr>
      </xdr:nvSpPr>
      <xdr:spPr>
        <a:xfrm>
          <a:off x="3267075" y="405669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241</xdr:row>
      <xdr:rowOff>123825</xdr:rowOff>
    </xdr:from>
    <xdr:to>
      <xdr:col>5</xdr:col>
      <xdr:colOff>190500</xdr:colOff>
      <xdr:row>242</xdr:row>
      <xdr:rowOff>95250</xdr:rowOff>
    </xdr:to>
    <xdr:sp>
      <xdr:nvSpPr>
        <xdr:cNvPr id="257" name="Line 335"/>
        <xdr:cNvSpPr>
          <a:spLocks/>
        </xdr:cNvSpPr>
      </xdr:nvSpPr>
      <xdr:spPr>
        <a:xfrm flipV="1">
          <a:off x="3238500" y="39404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285</xdr:row>
      <xdr:rowOff>38100</xdr:rowOff>
    </xdr:from>
    <xdr:to>
      <xdr:col>2</xdr:col>
      <xdr:colOff>514350</xdr:colOff>
      <xdr:row>286</xdr:row>
      <xdr:rowOff>133350</xdr:rowOff>
    </xdr:to>
    <xdr:sp>
      <xdr:nvSpPr>
        <xdr:cNvPr id="258" name="Oval 342"/>
        <xdr:cNvSpPr>
          <a:spLocks/>
        </xdr:cNvSpPr>
      </xdr:nvSpPr>
      <xdr:spPr>
        <a:xfrm>
          <a:off x="1476375" y="46443900"/>
          <a:ext cx="2571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286</xdr:row>
      <xdr:rowOff>9525</xdr:rowOff>
    </xdr:from>
    <xdr:to>
      <xdr:col>3</xdr:col>
      <xdr:colOff>123825</xdr:colOff>
      <xdr:row>286</xdr:row>
      <xdr:rowOff>9525</xdr:rowOff>
    </xdr:to>
    <xdr:sp>
      <xdr:nvSpPr>
        <xdr:cNvPr id="259" name="Line 343"/>
        <xdr:cNvSpPr>
          <a:spLocks/>
        </xdr:cNvSpPr>
      </xdr:nvSpPr>
      <xdr:spPr>
        <a:xfrm>
          <a:off x="1733550" y="46577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285</xdr:row>
      <xdr:rowOff>76200</xdr:rowOff>
    </xdr:from>
    <xdr:to>
      <xdr:col>3</xdr:col>
      <xdr:colOff>247650</xdr:colOff>
      <xdr:row>286</xdr:row>
      <xdr:rowOff>19050</xdr:rowOff>
    </xdr:to>
    <xdr:sp>
      <xdr:nvSpPr>
        <xdr:cNvPr id="260" name="Arc 344"/>
        <xdr:cNvSpPr>
          <a:spLocks/>
        </xdr:cNvSpPr>
      </xdr:nvSpPr>
      <xdr:spPr>
        <a:xfrm rot="10800000" flipV="1">
          <a:off x="1962150" y="464820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285</xdr:row>
      <xdr:rowOff>76200</xdr:rowOff>
    </xdr:from>
    <xdr:to>
      <xdr:col>3</xdr:col>
      <xdr:colOff>323850</xdr:colOff>
      <xdr:row>286</xdr:row>
      <xdr:rowOff>28575</xdr:rowOff>
    </xdr:to>
    <xdr:sp>
      <xdr:nvSpPr>
        <xdr:cNvPr id="261" name="Arc 345"/>
        <xdr:cNvSpPr>
          <a:spLocks/>
        </xdr:cNvSpPr>
      </xdr:nvSpPr>
      <xdr:spPr>
        <a:xfrm rot="16200000" flipV="1">
          <a:off x="2047875" y="4648200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285</xdr:row>
      <xdr:rowOff>76200</xdr:rowOff>
    </xdr:from>
    <xdr:to>
      <xdr:col>3</xdr:col>
      <xdr:colOff>457200</xdr:colOff>
      <xdr:row>286</xdr:row>
      <xdr:rowOff>19050</xdr:rowOff>
    </xdr:to>
    <xdr:sp>
      <xdr:nvSpPr>
        <xdr:cNvPr id="262" name="Arc 346"/>
        <xdr:cNvSpPr>
          <a:spLocks/>
        </xdr:cNvSpPr>
      </xdr:nvSpPr>
      <xdr:spPr>
        <a:xfrm rot="10800000" flipV="1">
          <a:off x="2171700" y="4648200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285</xdr:row>
      <xdr:rowOff>85725</xdr:rowOff>
    </xdr:from>
    <xdr:to>
      <xdr:col>3</xdr:col>
      <xdr:colOff>523875</xdr:colOff>
      <xdr:row>286</xdr:row>
      <xdr:rowOff>38100</xdr:rowOff>
    </xdr:to>
    <xdr:sp>
      <xdr:nvSpPr>
        <xdr:cNvPr id="263" name="Arc 347"/>
        <xdr:cNvSpPr>
          <a:spLocks/>
        </xdr:cNvSpPr>
      </xdr:nvSpPr>
      <xdr:spPr>
        <a:xfrm rot="16200000" flipV="1">
          <a:off x="2247900" y="46491525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286</xdr:row>
      <xdr:rowOff>28575</xdr:rowOff>
    </xdr:from>
    <xdr:to>
      <xdr:col>4</xdr:col>
      <xdr:colOff>247650</xdr:colOff>
      <xdr:row>286</xdr:row>
      <xdr:rowOff>28575</xdr:rowOff>
    </xdr:to>
    <xdr:sp>
      <xdr:nvSpPr>
        <xdr:cNvPr id="264" name="Line 348"/>
        <xdr:cNvSpPr>
          <a:spLocks/>
        </xdr:cNvSpPr>
      </xdr:nvSpPr>
      <xdr:spPr>
        <a:xfrm>
          <a:off x="2343150" y="465963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285</xdr:row>
      <xdr:rowOff>95250</xdr:rowOff>
    </xdr:from>
    <xdr:to>
      <xdr:col>4</xdr:col>
      <xdr:colOff>352425</xdr:colOff>
      <xdr:row>286</xdr:row>
      <xdr:rowOff>38100</xdr:rowOff>
    </xdr:to>
    <xdr:sp>
      <xdr:nvSpPr>
        <xdr:cNvPr id="265" name="Arc 349"/>
        <xdr:cNvSpPr>
          <a:spLocks/>
        </xdr:cNvSpPr>
      </xdr:nvSpPr>
      <xdr:spPr>
        <a:xfrm rot="10800000" flipV="1">
          <a:off x="2676525" y="465010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285</xdr:row>
      <xdr:rowOff>95250</xdr:rowOff>
    </xdr:from>
    <xdr:to>
      <xdr:col>4</xdr:col>
      <xdr:colOff>466725</xdr:colOff>
      <xdr:row>286</xdr:row>
      <xdr:rowOff>47625</xdr:rowOff>
    </xdr:to>
    <xdr:sp>
      <xdr:nvSpPr>
        <xdr:cNvPr id="266" name="Arc 350"/>
        <xdr:cNvSpPr>
          <a:spLocks/>
        </xdr:cNvSpPr>
      </xdr:nvSpPr>
      <xdr:spPr>
        <a:xfrm rot="16200000" flipV="1">
          <a:off x="2800350" y="465010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285</xdr:row>
      <xdr:rowOff>95250</xdr:rowOff>
    </xdr:from>
    <xdr:to>
      <xdr:col>4</xdr:col>
      <xdr:colOff>590550</xdr:colOff>
      <xdr:row>286</xdr:row>
      <xdr:rowOff>38100</xdr:rowOff>
    </xdr:to>
    <xdr:sp>
      <xdr:nvSpPr>
        <xdr:cNvPr id="267" name="Arc 351"/>
        <xdr:cNvSpPr>
          <a:spLocks/>
        </xdr:cNvSpPr>
      </xdr:nvSpPr>
      <xdr:spPr>
        <a:xfrm rot="10800000" flipV="1">
          <a:off x="2914650" y="465010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285</xdr:row>
      <xdr:rowOff>95250</xdr:rowOff>
    </xdr:from>
    <xdr:to>
      <xdr:col>5</xdr:col>
      <xdr:colOff>95250</xdr:colOff>
      <xdr:row>286</xdr:row>
      <xdr:rowOff>47625</xdr:rowOff>
    </xdr:to>
    <xdr:sp>
      <xdr:nvSpPr>
        <xdr:cNvPr id="268" name="Arc 352"/>
        <xdr:cNvSpPr>
          <a:spLocks/>
        </xdr:cNvSpPr>
      </xdr:nvSpPr>
      <xdr:spPr>
        <a:xfrm rot="16200000" flipV="1">
          <a:off x="3038475" y="465010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285</xdr:row>
      <xdr:rowOff>95250</xdr:rowOff>
    </xdr:from>
    <xdr:to>
      <xdr:col>6</xdr:col>
      <xdr:colOff>352425</xdr:colOff>
      <xdr:row>286</xdr:row>
      <xdr:rowOff>38100</xdr:rowOff>
    </xdr:to>
    <xdr:sp>
      <xdr:nvSpPr>
        <xdr:cNvPr id="269" name="Arc 353"/>
        <xdr:cNvSpPr>
          <a:spLocks/>
        </xdr:cNvSpPr>
      </xdr:nvSpPr>
      <xdr:spPr>
        <a:xfrm rot="10800000" flipV="1">
          <a:off x="3895725" y="465010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285</xdr:row>
      <xdr:rowOff>95250</xdr:rowOff>
    </xdr:from>
    <xdr:to>
      <xdr:col>6</xdr:col>
      <xdr:colOff>466725</xdr:colOff>
      <xdr:row>286</xdr:row>
      <xdr:rowOff>47625</xdr:rowOff>
    </xdr:to>
    <xdr:sp>
      <xdr:nvSpPr>
        <xdr:cNvPr id="270" name="Arc 354"/>
        <xdr:cNvSpPr>
          <a:spLocks/>
        </xdr:cNvSpPr>
      </xdr:nvSpPr>
      <xdr:spPr>
        <a:xfrm rot="16200000" flipV="1">
          <a:off x="4019550" y="465010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285</xdr:row>
      <xdr:rowOff>95250</xdr:rowOff>
    </xdr:from>
    <xdr:to>
      <xdr:col>6</xdr:col>
      <xdr:colOff>590550</xdr:colOff>
      <xdr:row>286</xdr:row>
      <xdr:rowOff>38100</xdr:rowOff>
    </xdr:to>
    <xdr:sp>
      <xdr:nvSpPr>
        <xdr:cNvPr id="271" name="Arc 355"/>
        <xdr:cNvSpPr>
          <a:spLocks/>
        </xdr:cNvSpPr>
      </xdr:nvSpPr>
      <xdr:spPr>
        <a:xfrm rot="10800000" flipV="1">
          <a:off x="4133850" y="46501050"/>
          <a:ext cx="114300" cy="104775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285</xdr:row>
      <xdr:rowOff>95250</xdr:rowOff>
    </xdr:from>
    <xdr:to>
      <xdr:col>7</xdr:col>
      <xdr:colOff>95250</xdr:colOff>
      <xdr:row>286</xdr:row>
      <xdr:rowOff>47625</xdr:rowOff>
    </xdr:to>
    <xdr:sp>
      <xdr:nvSpPr>
        <xdr:cNvPr id="272" name="Arc 356"/>
        <xdr:cNvSpPr>
          <a:spLocks/>
        </xdr:cNvSpPr>
      </xdr:nvSpPr>
      <xdr:spPr>
        <a:xfrm rot="16200000" flipV="1">
          <a:off x="4257675" y="46501050"/>
          <a:ext cx="104775" cy="114300"/>
        </a:xfrm>
        <a:custGeom>
          <a:pathLst>
            <a:path fill="none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</a:path>
            <a:path stroke="0" h="24014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406"/>
                <a:pt x="21554" y="23212"/>
                <a:pt x="21464" y="24013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286</xdr:row>
      <xdr:rowOff>19050</xdr:rowOff>
    </xdr:from>
    <xdr:to>
      <xdr:col>7</xdr:col>
      <xdr:colOff>419100</xdr:colOff>
      <xdr:row>286</xdr:row>
      <xdr:rowOff>19050</xdr:rowOff>
    </xdr:to>
    <xdr:sp>
      <xdr:nvSpPr>
        <xdr:cNvPr id="273" name="Line 357"/>
        <xdr:cNvSpPr>
          <a:spLocks/>
        </xdr:cNvSpPr>
      </xdr:nvSpPr>
      <xdr:spPr>
        <a:xfrm>
          <a:off x="4343400" y="46586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285</xdr:row>
      <xdr:rowOff>38100</xdr:rowOff>
    </xdr:from>
    <xdr:to>
      <xdr:col>8</xdr:col>
      <xdr:colOff>123825</xdr:colOff>
      <xdr:row>286</xdr:row>
      <xdr:rowOff>133350</xdr:rowOff>
    </xdr:to>
    <xdr:sp>
      <xdr:nvSpPr>
        <xdr:cNvPr id="274" name="Oval 358"/>
        <xdr:cNvSpPr>
          <a:spLocks/>
        </xdr:cNvSpPr>
      </xdr:nvSpPr>
      <xdr:spPr>
        <a:xfrm>
          <a:off x="4695825" y="46443900"/>
          <a:ext cx="3048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286</xdr:row>
      <xdr:rowOff>114300</xdr:rowOff>
    </xdr:from>
    <xdr:to>
      <xdr:col>4</xdr:col>
      <xdr:colOff>381000</xdr:colOff>
      <xdr:row>289</xdr:row>
      <xdr:rowOff>114300</xdr:rowOff>
    </xdr:to>
    <xdr:sp>
      <xdr:nvSpPr>
        <xdr:cNvPr id="275" name="Line 359"/>
        <xdr:cNvSpPr>
          <a:spLocks/>
        </xdr:cNvSpPr>
      </xdr:nvSpPr>
      <xdr:spPr>
        <a:xfrm flipV="1">
          <a:off x="2724150" y="46682025"/>
          <a:ext cx="95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286</xdr:row>
      <xdr:rowOff>28575</xdr:rowOff>
    </xdr:from>
    <xdr:to>
      <xdr:col>6</xdr:col>
      <xdr:colOff>247650</xdr:colOff>
      <xdr:row>286</xdr:row>
      <xdr:rowOff>28575</xdr:rowOff>
    </xdr:to>
    <xdr:sp>
      <xdr:nvSpPr>
        <xdr:cNvPr id="276" name="Line 360"/>
        <xdr:cNvSpPr>
          <a:spLocks/>
        </xdr:cNvSpPr>
      </xdr:nvSpPr>
      <xdr:spPr>
        <a:xfrm>
          <a:off x="3162300" y="465963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286</xdr:row>
      <xdr:rowOff>133350</xdr:rowOff>
    </xdr:from>
    <xdr:to>
      <xdr:col>6</xdr:col>
      <xdr:colOff>295275</xdr:colOff>
      <xdr:row>289</xdr:row>
      <xdr:rowOff>142875</xdr:rowOff>
    </xdr:to>
    <xdr:sp>
      <xdr:nvSpPr>
        <xdr:cNvPr id="277" name="Line 361"/>
        <xdr:cNvSpPr>
          <a:spLocks/>
        </xdr:cNvSpPr>
      </xdr:nvSpPr>
      <xdr:spPr>
        <a:xfrm flipV="1">
          <a:off x="3848100" y="46701075"/>
          <a:ext cx="104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284</xdr:row>
      <xdr:rowOff>152400</xdr:rowOff>
    </xdr:from>
    <xdr:to>
      <xdr:col>5</xdr:col>
      <xdr:colOff>333375</xdr:colOff>
      <xdr:row>287</xdr:row>
      <xdr:rowOff>85725</xdr:rowOff>
    </xdr:to>
    <xdr:sp>
      <xdr:nvSpPr>
        <xdr:cNvPr id="278" name="Line 362"/>
        <xdr:cNvSpPr>
          <a:spLocks/>
        </xdr:cNvSpPr>
      </xdr:nvSpPr>
      <xdr:spPr>
        <a:xfrm>
          <a:off x="3381375" y="46396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287</xdr:row>
      <xdr:rowOff>28575</xdr:rowOff>
    </xdr:from>
    <xdr:to>
      <xdr:col>5</xdr:col>
      <xdr:colOff>323850</xdr:colOff>
      <xdr:row>287</xdr:row>
      <xdr:rowOff>28575</xdr:rowOff>
    </xdr:to>
    <xdr:sp>
      <xdr:nvSpPr>
        <xdr:cNvPr id="279" name="Line 363"/>
        <xdr:cNvSpPr>
          <a:spLocks/>
        </xdr:cNvSpPr>
      </xdr:nvSpPr>
      <xdr:spPr>
        <a:xfrm>
          <a:off x="3238500" y="46758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287</xdr:row>
      <xdr:rowOff>28575</xdr:rowOff>
    </xdr:from>
    <xdr:to>
      <xdr:col>5</xdr:col>
      <xdr:colOff>190500</xdr:colOff>
      <xdr:row>289</xdr:row>
      <xdr:rowOff>133350</xdr:rowOff>
    </xdr:to>
    <xdr:sp>
      <xdr:nvSpPr>
        <xdr:cNvPr id="280" name="Line 364"/>
        <xdr:cNvSpPr>
          <a:spLocks/>
        </xdr:cNvSpPr>
      </xdr:nvSpPr>
      <xdr:spPr>
        <a:xfrm>
          <a:off x="3238500" y="46758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290</xdr:row>
      <xdr:rowOff>104775</xdr:rowOff>
    </xdr:from>
    <xdr:to>
      <xdr:col>5</xdr:col>
      <xdr:colOff>190500</xdr:colOff>
      <xdr:row>291</xdr:row>
      <xdr:rowOff>95250</xdr:rowOff>
    </xdr:to>
    <xdr:sp>
      <xdr:nvSpPr>
        <xdr:cNvPr id="281" name="Line 365"/>
        <xdr:cNvSpPr>
          <a:spLocks/>
        </xdr:cNvSpPr>
      </xdr:nvSpPr>
      <xdr:spPr>
        <a:xfrm>
          <a:off x="3238500" y="4732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291</xdr:row>
      <xdr:rowOff>76200</xdr:rowOff>
    </xdr:from>
    <xdr:to>
      <xdr:col>5</xdr:col>
      <xdr:colOff>238125</xdr:colOff>
      <xdr:row>294</xdr:row>
      <xdr:rowOff>152400</xdr:rowOff>
    </xdr:to>
    <xdr:sp>
      <xdr:nvSpPr>
        <xdr:cNvPr id="282" name="Rectangle 366"/>
        <xdr:cNvSpPr>
          <a:spLocks/>
        </xdr:cNvSpPr>
      </xdr:nvSpPr>
      <xdr:spPr>
        <a:xfrm>
          <a:off x="3200400" y="47453550"/>
          <a:ext cx="85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295</xdr:row>
      <xdr:rowOff>0</xdr:rowOff>
    </xdr:from>
    <xdr:to>
      <xdr:col>5</xdr:col>
      <xdr:colOff>190500</xdr:colOff>
      <xdr:row>296</xdr:row>
      <xdr:rowOff>47625</xdr:rowOff>
    </xdr:to>
    <xdr:sp>
      <xdr:nvSpPr>
        <xdr:cNvPr id="283" name="Line 367"/>
        <xdr:cNvSpPr>
          <a:spLocks/>
        </xdr:cNvSpPr>
      </xdr:nvSpPr>
      <xdr:spPr>
        <a:xfrm>
          <a:off x="3238500" y="48025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296</xdr:row>
      <xdr:rowOff>57150</xdr:rowOff>
    </xdr:from>
    <xdr:to>
      <xdr:col>5</xdr:col>
      <xdr:colOff>390525</xdr:colOff>
      <xdr:row>296</xdr:row>
      <xdr:rowOff>57150</xdr:rowOff>
    </xdr:to>
    <xdr:sp>
      <xdr:nvSpPr>
        <xdr:cNvPr id="284" name="Line 368"/>
        <xdr:cNvSpPr>
          <a:spLocks/>
        </xdr:cNvSpPr>
      </xdr:nvSpPr>
      <xdr:spPr>
        <a:xfrm>
          <a:off x="3162300" y="48244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296</xdr:row>
      <xdr:rowOff>95250</xdr:rowOff>
    </xdr:from>
    <xdr:to>
      <xdr:col>5</xdr:col>
      <xdr:colOff>285750</xdr:colOff>
      <xdr:row>296</xdr:row>
      <xdr:rowOff>95250</xdr:rowOff>
    </xdr:to>
    <xdr:sp>
      <xdr:nvSpPr>
        <xdr:cNvPr id="285" name="Line 369"/>
        <xdr:cNvSpPr>
          <a:spLocks/>
        </xdr:cNvSpPr>
      </xdr:nvSpPr>
      <xdr:spPr>
        <a:xfrm>
          <a:off x="3200400" y="48282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296</xdr:row>
      <xdr:rowOff>152400</xdr:rowOff>
    </xdr:from>
    <xdr:to>
      <xdr:col>5</xdr:col>
      <xdr:colOff>247650</xdr:colOff>
      <xdr:row>296</xdr:row>
      <xdr:rowOff>152400</xdr:rowOff>
    </xdr:to>
    <xdr:sp>
      <xdr:nvSpPr>
        <xdr:cNvPr id="286" name="Line 370"/>
        <xdr:cNvSpPr>
          <a:spLocks/>
        </xdr:cNvSpPr>
      </xdr:nvSpPr>
      <xdr:spPr>
        <a:xfrm>
          <a:off x="3267075" y="48339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289</xdr:row>
      <xdr:rowOff>123825</xdr:rowOff>
    </xdr:from>
    <xdr:to>
      <xdr:col>5</xdr:col>
      <xdr:colOff>190500</xdr:colOff>
      <xdr:row>290</xdr:row>
      <xdr:rowOff>95250</xdr:rowOff>
    </xdr:to>
    <xdr:sp>
      <xdr:nvSpPr>
        <xdr:cNvPr id="287" name="Line 371"/>
        <xdr:cNvSpPr>
          <a:spLocks/>
        </xdr:cNvSpPr>
      </xdr:nvSpPr>
      <xdr:spPr>
        <a:xfrm flipV="1">
          <a:off x="3238500" y="47177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134</xdr:row>
      <xdr:rowOff>104775</xdr:rowOff>
    </xdr:from>
    <xdr:to>
      <xdr:col>8</xdr:col>
      <xdr:colOff>400050</xdr:colOff>
      <xdr:row>135</xdr:row>
      <xdr:rowOff>0</xdr:rowOff>
    </xdr:to>
    <xdr:sp>
      <xdr:nvSpPr>
        <xdr:cNvPr id="288" name="Line 372"/>
        <xdr:cNvSpPr>
          <a:spLocks/>
        </xdr:cNvSpPr>
      </xdr:nvSpPr>
      <xdr:spPr>
        <a:xfrm>
          <a:off x="5057775" y="22059900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123825</xdr:rowOff>
    </xdr:from>
    <xdr:to>
      <xdr:col>7</xdr:col>
      <xdr:colOff>38100</xdr:colOff>
      <xdr:row>83</xdr:row>
      <xdr:rowOff>57150</xdr:rowOff>
    </xdr:to>
    <xdr:sp>
      <xdr:nvSpPr>
        <xdr:cNvPr id="289" name="Line 373"/>
        <xdr:cNvSpPr>
          <a:spLocks/>
        </xdr:cNvSpPr>
      </xdr:nvSpPr>
      <xdr:spPr>
        <a:xfrm flipH="1">
          <a:off x="3048000" y="13496925"/>
          <a:ext cx="12573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81</xdr:row>
      <xdr:rowOff>57150</xdr:rowOff>
    </xdr:from>
    <xdr:to>
      <xdr:col>6</xdr:col>
      <xdr:colOff>228600</xdr:colOff>
      <xdr:row>82</xdr:row>
      <xdr:rowOff>76200</xdr:rowOff>
    </xdr:to>
    <xdr:sp>
      <xdr:nvSpPr>
        <xdr:cNvPr id="290" name="Line 374"/>
        <xdr:cNvSpPr>
          <a:spLocks/>
        </xdr:cNvSpPr>
      </xdr:nvSpPr>
      <xdr:spPr>
        <a:xfrm flipV="1">
          <a:off x="3886200" y="13430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zoomScalePageLayoutView="0" workbookViewId="0" topLeftCell="A1">
      <selection activeCell="A16" sqref="A16"/>
    </sheetView>
  </sheetViews>
  <sheetFormatPr defaultColWidth="9.140625" defaultRowHeight="12.75"/>
  <sheetData>
    <row r="1" spans="1:10" ht="18">
      <c r="A1" s="8"/>
      <c r="B1" s="1"/>
      <c r="C1" s="1"/>
      <c r="D1" s="1" t="s">
        <v>1</v>
      </c>
      <c r="F1" s="3"/>
      <c r="I1" s="11"/>
      <c r="J1" s="11"/>
    </row>
    <row r="2" spans="1:10" ht="18">
      <c r="A2" s="1" t="s">
        <v>2</v>
      </c>
      <c r="B2" s="1"/>
      <c r="C2" s="1"/>
      <c r="D2" s="1"/>
      <c r="H2" s="11"/>
      <c r="I2" s="11"/>
      <c r="J2" s="11"/>
    </row>
    <row r="3" spans="1:10" ht="18">
      <c r="A3" s="1" t="s">
        <v>0</v>
      </c>
      <c r="B3" s="1"/>
      <c r="C3" s="1"/>
      <c r="D3" s="1"/>
      <c r="H3" s="11"/>
      <c r="I3" s="11"/>
      <c r="J3" s="11"/>
    </row>
    <row r="4" spans="8:10" ht="12.75">
      <c r="H4" s="11"/>
      <c r="J4" s="11"/>
    </row>
    <row r="5" spans="1:10" ht="12.75">
      <c r="A5" s="3" t="s">
        <v>3</v>
      </c>
      <c r="B5" s="3"/>
      <c r="C5" s="3" t="s">
        <v>4</v>
      </c>
      <c r="H5" s="11"/>
      <c r="J5" s="11"/>
    </row>
    <row r="6" spans="1:2" ht="12.75">
      <c r="A6" s="9">
        <v>11.1</v>
      </c>
      <c r="B6" s="14" t="s">
        <v>5</v>
      </c>
    </row>
    <row r="7" spans="1:3" ht="12.75">
      <c r="A7" s="9">
        <v>11.2</v>
      </c>
      <c r="B7" s="14" t="s">
        <v>36</v>
      </c>
      <c r="C7" s="14"/>
    </row>
    <row r="8" spans="1:2" ht="12.75">
      <c r="A8" s="9">
        <v>11.3</v>
      </c>
      <c r="B8" s="14" t="s">
        <v>84</v>
      </c>
    </row>
    <row r="9" spans="1:3" ht="12.75">
      <c r="A9" s="9">
        <v>11.4</v>
      </c>
      <c r="B9" s="19" t="s">
        <v>107</v>
      </c>
      <c r="C9" s="14"/>
    </row>
    <row r="10" spans="2:3" ht="12.75">
      <c r="B10" s="14" t="s">
        <v>149</v>
      </c>
      <c r="C10" s="14"/>
    </row>
    <row r="11" spans="1:3" ht="12.75">
      <c r="A11" s="9">
        <v>11.5</v>
      </c>
      <c r="B11" s="19" t="s">
        <v>107</v>
      </c>
      <c r="C11" s="14"/>
    </row>
    <row r="12" spans="2:3" ht="12.75">
      <c r="B12" s="14" t="s">
        <v>173</v>
      </c>
      <c r="C12" s="14"/>
    </row>
    <row r="13" spans="2:3" ht="12.75">
      <c r="B13" s="14"/>
      <c r="C13" s="14"/>
    </row>
    <row r="16" spans="1:2" ht="15">
      <c r="A16" s="8" t="s">
        <v>184</v>
      </c>
      <c r="B16" s="26" t="s">
        <v>185</v>
      </c>
    </row>
    <row r="17" spans="1:2" ht="15">
      <c r="A17" s="27"/>
      <c r="B17" s="26" t="s">
        <v>186</v>
      </c>
    </row>
    <row r="20" spans="1:2" ht="12.75">
      <c r="A20" s="4" t="s">
        <v>6</v>
      </c>
      <c r="B20" s="3" t="s">
        <v>5</v>
      </c>
    </row>
    <row r="21" ht="12.75">
      <c r="B21" s="13" t="s">
        <v>12</v>
      </c>
    </row>
    <row r="22" ht="12.75">
      <c r="B22" s="13" t="s">
        <v>7</v>
      </c>
    </row>
    <row r="23" ht="12.75">
      <c r="B23" s="13" t="s">
        <v>8</v>
      </c>
    </row>
    <row r="24" ht="12.75">
      <c r="B24" s="13" t="s">
        <v>9</v>
      </c>
    </row>
    <row r="25" ht="12.75">
      <c r="B25" s="13" t="s">
        <v>10</v>
      </c>
    </row>
    <row r="26" ht="12.75">
      <c r="B26" s="13"/>
    </row>
    <row r="27" spans="1:6" ht="12.75">
      <c r="A27" s="3" t="s">
        <v>11</v>
      </c>
      <c r="B27" t="s">
        <v>13</v>
      </c>
      <c r="E27">
        <v>1.5</v>
      </c>
      <c r="F27" t="s">
        <v>15</v>
      </c>
    </row>
    <row r="28" spans="2:6" ht="12.75">
      <c r="B28" t="s">
        <v>14</v>
      </c>
      <c r="E28">
        <v>0.5</v>
      </c>
      <c r="F28" t="s">
        <v>15</v>
      </c>
    </row>
    <row r="29" spans="2:6" ht="12.75">
      <c r="B29" t="s">
        <v>16</v>
      </c>
      <c r="C29" t="s">
        <v>17</v>
      </c>
      <c r="E29">
        <f>E27+E28</f>
        <v>2</v>
      </c>
      <c r="F29" t="s">
        <v>15</v>
      </c>
    </row>
    <row r="30" spans="2:6" ht="12.75">
      <c r="B30" s="5" t="s">
        <v>18</v>
      </c>
      <c r="E30">
        <v>60</v>
      </c>
      <c r="F30" t="s">
        <v>19</v>
      </c>
    </row>
    <row r="31" spans="2:6" ht="12.75">
      <c r="B31" t="s">
        <v>20</v>
      </c>
      <c r="E31">
        <v>1.2</v>
      </c>
      <c r="F31" t="s">
        <v>15</v>
      </c>
    </row>
    <row r="32" spans="2:6" ht="12.75">
      <c r="B32" t="s">
        <v>21</v>
      </c>
      <c r="E32">
        <v>1</v>
      </c>
      <c r="F32" t="s">
        <v>15</v>
      </c>
    </row>
    <row r="33" spans="2:5" ht="12.75">
      <c r="B33" t="s">
        <v>182</v>
      </c>
      <c r="C33" s="6" t="s">
        <v>22</v>
      </c>
      <c r="E33">
        <f>E31*E32*COS(3.14*E30/180)/E29</f>
        <v>0.3002758134049235</v>
      </c>
    </row>
    <row r="34" spans="2:6" ht="12.75">
      <c r="B34" t="s">
        <v>26</v>
      </c>
      <c r="E34">
        <v>1</v>
      </c>
      <c r="F34" t="s">
        <v>27</v>
      </c>
    </row>
    <row r="35" spans="2:5" ht="12.75">
      <c r="B35" t="s">
        <v>28</v>
      </c>
      <c r="E35">
        <v>3.1416</v>
      </c>
    </row>
    <row r="36" spans="2:6" ht="12.75">
      <c r="B36" t="s">
        <v>30</v>
      </c>
      <c r="E36">
        <v>50</v>
      </c>
      <c r="F36" t="s">
        <v>31</v>
      </c>
    </row>
    <row r="37" spans="2:5" ht="12.75">
      <c r="B37" t="s">
        <v>25</v>
      </c>
      <c r="C37" t="s">
        <v>29</v>
      </c>
      <c r="E37">
        <f>E34*E35/(3.1416*E36)</f>
        <v>0.02</v>
      </c>
    </row>
    <row r="38" spans="2:5" ht="12.75">
      <c r="B38" t="s">
        <v>23</v>
      </c>
      <c r="C38" t="s">
        <v>24</v>
      </c>
      <c r="E38" s="6" t="s">
        <v>183</v>
      </c>
    </row>
    <row r="39" spans="4:6" ht="12.75">
      <c r="D39" s="7" t="s">
        <v>32</v>
      </c>
      <c r="E39">
        <f>SQRT(E33/E37)</f>
        <v>3.8747633050608616</v>
      </c>
      <c r="F39" t="s">
        <v>33</v>
      </c>
    </row>
    <row r="40" spans="5:7" ht="12.75">
      <c r="E40">
        <f>E39/(2*3.1416)</f>
        <v>0.6166862912307203</v>
      </c>
      <c r="F40" t="s">
        <v>31</v>
      </c>
      <c r="G40" s="23" t="s">
        <v>34</v>
      </c>
    </row>
    <row r="42" ht="12.75">
      <c r="E42" s="8" t="s">
        <v>35</v>
      </c>
    </row>
    <row r="44" spans="1:2" ht="12.75">
      <c r="A44" s="4" t="s">
        <v>37</v>
      </c>
      <c r="B44" s="20" t="s">
        <v>36</v>
      </c>
    </row>
    <row r="45" ht="12.75">
      <c r="B45" s="21" t="s">
        <v>38</v>
      </c>
    </row>
    <row r="46" ht="12.75">
      <c r="B46" s="13" t="s">
        <v>39</v>
      </c>
    </row>
    <row r="47" ht="12.75">
      <c r="B47" s="21" t="s">
        <v>40</v>
      </c>
    </row>
    <row r="48" ht="12.75">
      <c r="B48" s="21" t="s">
        <v>41</v>
      </c>
    </row>
    <row r="49" ht="12.75">
      <c r="B49" s="13" t="s">
        <v>42</v>
      </c>
    </row>
    <row r="50" ht="12.75">
      <c r="B50" s="13" t="s">
        <v>43</v>
      </c>
    </row>
    <row r="52" spans="1:3" ht="12.75">
      <c r="A52" s="3" t="s">
        <v>11</v>
      </c>
      <c r="C52" t="s">
        <v>46</v>
      </c>
    </row>
    <row r="54" spans="6:8" ht="12.75">
      <c r="F54" s="2" t="s">
        <v>45</v>
      </c>
      <c r="H54" t="s">
        <v>55</v>
      </c>
    </row>
    <row r="55" spans="3:4" ht="12.75">
      <c r="C55" t="s">
        <v>54</v>
      </c>
      <c r="D55" s="2" t="s">
        <v>44</v>
      </c>
    </row>
    <row r="56" ht="12.75">
      <c r="F56" s="2" t="s">
        <v>45</v>
      </c>
    </row>
    <row r="58" ht="12.75">
      <c r="C58" t="s">
        <v>47</v>
      </c>
    </row>
    <row r="60" ht="12.75">
      <c r="F60" s="2" t="s">
        <v>45</v>
      </c>
    </row>
    <row r="61" ht="12.75">
      <c r="D61" s="2" t="s">
        <v>44</v>
      </c>
    </row>
    <row r="62" spans="5:6" ht="12.75">
      <c r="E62" s="10" t="s">
        <v>48</v>
      </c>
      <c r="F62" s="2" t="s">
        <v>48</v>
      </c>
    </row>
    <row r="68" spans="4:7" ht="12.75">
      <c r="D68" t="s">
        <v>49</v>
      </c>
      <c r="G68" t="s">
        <v>51</v>
      </c>
    </row>
    <row r="69" ht="12.75">
      <c r="F69" s="2" t="s">
        <v>45</v>
      </c>
    </row>
    <row r="70" ht="12.75">
      <c r="D70" s="2" t="s">
        <v>44</v>
      </c>
    </row>
    <row r="71" spans="5:6" ht="12.75">
      <c r="E71" s="10" t="s">
        <v>48</v>
      </c>
      <c r="F71" s="10" t="s">
        <v>48</v>
      </c>
    </row>
    <row r="72" ht="12.75">
      <c r="E72" t="s">
        <v>50</v>
      </c>
    </row>
    <row r="76" ht="12.75"/>
    <row r="77" ht="12.75">
      <c r="C77" t="s">
        <v>52</v>
      </c>
    </row>
    <row r="82" ht="12.75">
      <c r="H82" s="2"/>
    </row>
    <row r="83" ht="12.75">
      <c r="F83" s="2"/>
    </row>
    <row r="84" spans="5:9" ht="12.75">
      <c r="E84" t="s">
        <v>53</v>
      </c>
      <c r="G84" s="10"/>
      <c r="H84" s="10"/>
      <c r="I84" s="2" t="s">
        <v>48</v>
      </c>
    </row>
    <row r="86" spans="2:6" ht="12.75">
      <c r="B86" t="s">
        <v>54</v>
      </c>
      <c r="E86">
        <v>1</v>
      </c>
      <c r="F86" t="s">
        <v>15</v>
      </c>
    </row>
    <row r="87" spans="2:6" ht="12.75">
      <c r="B87" t="s">
        <v>55</v>
      </c>
      <c r="E87">
        <v>1</v>
      </c>
      <c r="F87" t="s">
        <v>15</v>
      </c>
    </row>
    <row r="88" ht="12.75">
      <c r="B88" t="s">
        <v>56</v>
      </c>
    </row>
    <row r="89" ht="12.75">
      <c r="E89" s="6" t="s">
        <v>57</v>
      </c>
    </row>
    <row r="91" ht="12.75">
      <c r="B91" t="s">
        <v>58</v>
      </c>
    </row>
    <row r="92" ht="12.75">
      <c r="E92" s="6" t="s">
        <v>59</v>
      </c>
    </row>
    <row r="93" ht="12.75">
      <c r="B93" t="s">
        <v>60</v>
      </c>
    </row>
    <row r="94" spans="5:6" ht="12.75">
      <c r="E94">
        <v>200</v>
      </c>
      <c r="F94" t="s">
        <v>61</v>
      </c>
    </row>
    <row r="95" spans="2:7" ht="12.75">
      <c r="B95" t="s">
        <v>64</v>
      </c>
      <c r="E95">
        <v>2</v>
      </c>
      <c r="F95" t="s">
        <v>15</v>
      </c>
      <c r="G95" t="s">
        <v>62</v>
      </c>
    </row>
    <row r="96" ht="12.75">
      <c r="B96" t="s">
        <v>63</v>
      </c>
    </row>
    <row r="97" spans="5:7" ht="12.75">
      <c r="E97">
        <v>70</v>
      </c>
      <c r="F97" t="s">
        <v>61</v>
      </c>
      <c r="G97" t="s">
        <v>62</v>
      </c>
    </row>
    <row r="98" spans="2:6" ht="12.75">
      <c r="B98" t="s">
        <v>65</v>
      </c>
      <c r="E98">
        <v>0.7</v>
      </c>
      <c r="F98" t="s">
        <v>15</v>
      </c>
    </row>
    <row r="100" ht="12.75">
      <c r="B100" t="s">
        <v>66</v>
      </c>
    </row>
    <row r="101" spans="2:7" ht="12.75">
      <c r="B101" t="s">
        <v>67</v>
      </c>
      <c r="C101" s="6" t="s">
        <v>69</v>
      </c>
      <c r="E101">
        <f>E86*E87/E95</f>
        <v>0.5</v>
      </c>
      <c r="F101" t="s">
        <v>15</v>
      </c>
      <c r="G101" t="s">
        <v>72</v>
      </c>
    </row>
    <row r="103" spans="2:7" ht="12.75">
      <c r="B103" t="s">
        <v>70</v>
      </c>
      <c r="C103" s="6" t="s">
        <v>71</v>
      </c>
      <c r="E103">
        <f>E86*E87/E98</f>
        <v>1.4285714285714286</v>
      </c>
      <c r="F103" t="s">
        <v>15</v>
      </c>
      <c r="G103" t="s">
        <v>73</v>
      </c>
    </row>
    <row r="105" ht="12.75">
      <c r="B105" t="s">
        <v>74</v>
      </c>
    </row>
    <row r="107" spans="2:7" ht="12.75">
      <c r="B107" t="s">
        <v>75</v>
      </c>
      <c r="C107" s="6"/>
      <c r="D107" s="6" t="s">
        <v>68</v>
      </c>
      <c r="E107">
        <v>1.5</v>
      </c>
      <c r="F107" t="s">
        <v>15</v>
      </c>
      <c r="G107" t="s">
        <v>76</v>
      </c>
    </row>
    <row r="108" spans="2:7" ht="12.75">
      <c r="B108" t="s">
        <v>53</v>
      </c>
      <c r="D108" s="6" t="s">
        <v>68</v>
      </c>
      <c r="E108">
        <v>1.428571</v>
      </c>
      <c r="F108" t="s">
        <v>15</v>
      </c>
      <c r="G108" t="s">
        <v>77</v>
      </c>
    </row>
    <row r="110" ht="12.75">
      <c r="B110" t="s">
        <v>78</v>
      </c>
    </row>
    <row r="111" spans="2:5" ht="12.75">
      <c r="B111" t="s">
        <v>79</v>
      </c>
      <c r="D111" s="6" t="s">
        <v>68</v>
      </c>
      <c r="E111">
        <f>E107-E108</f>
        <v>0.07142899999999996</v>
      </c>
    </row>
    <row r="112" spans="2:7" ht="12.75">
      <c r="B112" t="s">
        <v>45</v>
      </c>
      <c r="D112" s="6" t="s">
        <v>68</v>
      </c>
      <c r="E112">
        <f>E111/0.5</f>
        <v>0.14285799999999993</v>
      </c>
      <c r="F112" t="s">
        <v>15</v>
      </c>
      <c r="G112" s="23" t="s">
        <v>34</v>
      </c>
    </row>
    <row r="113" ht="12.75">
      <c r="B113" t="s">
        <v>80</v>
      </c>
    </row>
    <row r="114" spans="2:7" ht="12.75">
      <c r="B114" t="s">
        <v>44</v>
      </c>
      <c r="D114" s="6" t="s">
        <v>68</v>
      </c>
      <c r="E114">
        <f>(E108-E112)/3</f>
        <v>0.42857100000000004</v>
      </c>
      <c r="F114" t="s">
        <v>15</v>
      </c>
      <c r="G114" s="23" t="s">
        <v>34</v>
      </c>
    </row>
    <row r="116" ht="12.75">
      <c r="B116" t="s">
        <v>81</v>
      </c>
    </row>
    <row r="117" spans="2:5" ht="12.75">
      <c r="B117" t="s">
        <v>82</v>
      </c>
      <c r="D117" s="6" t="s">
        <v>68</v>
      </c>
      <c r="E117" t="s">
        <v>83</v>
      </c>
    </row>
    <row r="118" spans="5:7" ht="12.75">
      <c r="E118">
        <f>E86*E87/(E114+E112)</f>
        <v>1.7499986875009845</v>
      </c>
      <c r="F118" t="s">
        <v>15</v>
      </c>
      <c r="G118" s="24"/>
    </row>
    <row r="119" spans="5:7" ht="12.75">
      <c r="E119">
        <f>100*E118</f>
        <v>174.99986875009844</v>
      </c>
      <c r="F119" t="s">
        <v>61</v>
      </c>
      <c r="G119" s="23" t="s">
        <v>34</v>
      </c>
    </row>
    <row r="121" ht="12.75">
      <c r="E121" s="8" t="s">
        <v>35</v>
      </c>
    </row>
    <row r="132" spans="1:2" ht="12.75">
      <c r="A132" s="4" t="s">
        <v>85</v>
      </c>
      <c r="B132" s="3" t="s">
        <v>84</v>
      </c>
    </row>
    <row r="133" spans="1:9" ht="12.75">
      <c r="A133" s="13"/>
      <c r="B133" s="13" t="s">
        <v>86</v>
      </c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13" t="s">
        <v>87</v>
      </c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13"/>
      <c r="C135" s="13"/>
      <c r="D135" s="13"/>
      <c r="E135" s="13"/>
      <c r="F135" s="13"/>
      <c r="G135" s="13"/>
      <c r="H135" s="13"/>
      <c r="I135" t="s">
        <v>15</v>
      </c>
    </row>
    <row r="136" spans="1:9" ht="12.75">
      <c r="A136" s="13"/>
      <c r="B136" s="13"/>
      <c r="C136" s="15" t="s">
        <v>90</v>
      </c>
      <c r="D136" s="16">
        <v>0.1</v>
      </c>
      <c r="E136" s="13" t="s">
        <v>15</v>
      </c>
      <c r="F136" s="15" t="s">
        <v>90</v>
      </c>
      <c r="G136" s="16">
        <v>0.1</v>
      </c>
      <c r="H136" s="13" t="s">
        <v>95</v>
      </c>
      <c r="I136" s="13">
        <v>1</v>
      </c>
    </row>
    <row r="137" spans="1:9" ht="12.75">
      <c r="A137" s="13"/>
      <c r="B137" s="13" t="s">
        <v>26</v>
      </c>
      <c r="C137" s="13"/>
      <c r="D137" s="13"/>
      <c r="E137" s="15" t="s">
        <v>91</v>
      </c>
      <c r="F137" s="17">
        <v>0.2</v>
      </c>
      <c r="G137" s="13"/>
      <c r="H137" s="13"/>
      <c r="I137" s="15" t="s">
        <v>25</v>
      </c>
    </row>
    <row r="138" spans="1:9" ht="12.75">
      <c r="A138" s="13"/>
      <c r="B138" s="13"/>
      <c r="C138" s="13"/>
      <c r="D138" s="13"/>
      <c r="E138" s="13"/>
      <c r="F138" s="13" t="s">
        <v>15</v>
      </c>
      <c r="G138" s="13"/>
      <c r="H138" s="13"/>
      <c r="I138" s="13"/>
    </row>
    <row r="139" spans="1:9" ht="12.75">
      <c r="A139" s="15" t="s">
        <v>88</v>
      </c>
      <c r="B139" s="13">
        <v>1.2</v>
      </c>
      <c r="C139" s="13" t="s">
        <v>15</v>
      </c>
      <c r="D139" s="13"/>
      <c r="E139" s="13"/>
      <c r="F139" s="13"/>
      <c r="G139" s="15" t="s">
        <v>92</v>
      </c>
      <c r="H139" s="17">
        <v>1</v>
      </c>
      <c r="I139" s="13" t="s">
        <v>15</v>
      </c>
    </row>
    <row r="140" spans="1:9" ht="12.75">
      <c r="A140" s="13"/>
      <c r="B140" s="15" t="s">
        <v>89</v>
      </c>
      <c r="C140" s="13">
        <v>1</v>
      </c>
      <c r="D140" s="13" t="s">
        <v>15</v>
      </c>
      <c r="E140" s="13"/>
      <c r="F140" s="13"/>
      <c r="G140" s="13"/>
      <c r="H140" s="13"/>
      <c r="I140" s="13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2.7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13"/>
      <c r="B145" s="13"/>
      <c r="C145" s="13" t="s">
        <v>93</v>
      </c>
      <c r="D145" s="13"/>
      <c r="E145" s="15" t="s">
        <v>94</v>
      </c>
      <c r="F145" s="17">
        <v>1</v>
      </c>
      <c r="G145" s="13" t="s">
        <v>15</v>
      </c>
      <c r="H145" s="13"/>
      <c r="I145" s="13"/>
    </row>
    <row r="146" spans="1:9" ht="12.7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2.7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2.7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 t="s">
        <v>96</v>
      </c>
      <c r="C149" s="13"/>
      <c r="D149" s="13"/>
      <c r="E149" s="13"/>
      <c r="F149" s="16">
        <v>10</v>
      </c>
      <c r="G149" s="13" t="s">
        <v>97</v>
      </c>
      <c r="H149" s="13"/>
      <c r="I149" s="13"/>
    </row>
    <row r="150" spans="1:9" ht="12.7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2" ht="12.75">
      <c r="A151" s="3" t="s">
        <v>11</v>
      </c>
      <c r="B151" s="12" t="s">
        <v>98</v>
      </c>
    </row>
    <row r="152" ht="12.75">
      <c r="B152" t="s">
        <v>102</v>
      </c>
    </row>
    <row r="153" spans="5:6" ht="12.75">
      <c r="E153">
        <f>B139*I136/(C140+D136+F137+G136+H139)</f>
        <v>0.4999999999999999</v>
      </c>
      <c r="F153" t="s">
        <v>15</v>
      </c>
    </row>
    <row r="154" spans="1:7" ht="12.75">
      <c r="E154">
        <f>E153*F149</f>
        <v>4.999999999999999</v>
      </c>
      <c r="F154" t="s">
        <v>61</v>
      </c>
      <c r="G154" s="25" t="s">
        <v>34</v>
      </c>
    </row>
    <row r="156" ht="12.75">
      <c r="B156" s="12" t="s">
        <v>99</v>
      </c>
    </row>
    <row r="158" spans="2:7" ht="12.75">
      <c r="B158" t="s">
        <v>26</v>
      </c>
      <c r="F158" s="10" t="s">
        <v>25</v>
      </c>
      <c r="G158" s="10"/>
    </row>
    <row r="162" spans="2:6" ht="12.75">
      <c r="B162" t="s">
        <v>103</v>
      </c>
      <c r="F162" t="s">
        <v>104</v>
      </c>
    </row>
    <row r="163" ht="12.75">
      <c r="D163" s="2" t="s">
        <v>16</v>
      </c>
    </row>
    <row r="167" ht="12.75">
      <c r="B167" t="s">
        <v>100</v>
      </c>
    </row>
    <row r="170" spans="2:6" ht="12.75">
      <c r="B170" t="s">
        <v>26</v>
      </c>
      <c r="E170" t="s">
        <v>25</v>
      </c>
      <c r="F170" s="10"/>
    </row>
    <row r="171" ht="12.75">
      <c r="C171" s="2" t="s">
        <v>101</v>
      </c>
    </row>
    <row r="175" spans="3:4" ht="12.75">
      <c r="C175" s="10"/>
      <c r="D175" s="10"/>
    </row>
    <row r="180" ht="12.75">
      <c r="B180" t="s">
        <v>105</v>
      </c>
    </row>
    <row r="182" spans="5:6" ht="12.75">
      <c r="E182">
        <f>(C140+D136)+(F137+G136+H139)+(C140+D136)*(F137+G136+H139)/(F145)</f>
        <v>3.8300000000000005</v>
      </c>
      <c r="F182" t="s">
        <v>15</v>
      </c>
    </row>
    <row r="183" spans="2:6" ht="12.75">
      <c r="B183" t="s">
        <v>106</v>
      </c>
      <c r="E183">
        <f>B139*I136/E182</f>
        <v>0.31331592689295035</v>
      </c>
      <c r="F183" t="s">
        <v>15</v>
      </c>
    </row>
    <row r="184" spans="5:7" ht="12.75">
      <c r="E184">
        <f>E183*F149</f>
        <v>3.1331592689295036</v>
      </c>
      <c r="F184" t="s">
        <v>61</v>
      </c>
      <c r="G184" s="25" t="s">
        <v>34</v>
      </c>
    </row>
    <row r="186" ht="12.75">
      <c r="E186" s="8" t="s">
        <v>35</v>
      </c>
    </row>
    <row r="188" spans="1:2" ht="12.75">
      <c r="A188" s="4" t="s">
        <v>108</v>
      </c>
      <c r="B188" s="20" t="s">
        <v>109</v>
      </c>
    </row>
    <row r="189" spans="1:2" ht="12.75">
      <c r="A189" s="3"/>
      <c r="B189" s="3" t="s">
        <v>150</v>
      </c>
    </row>
    <row r="190" spans="2:9" ht="12.75">
      <c r="B190" s="13" t="s">
        <v>110</v>
      </c>
      <c r="C190" s="13"/>
      <c r="D190" s="13"/>
      <c r="E190" s="13"/>
      <c r="F190" s="13"/>
      <c r="G190" s="13"/>
      <c r="H190" s="13"/>
      <c r="I190" s="13"/>
    </row>
    <row r="191" spans="2:9" ht="12.75">
      <c r="B191" s="18"/>
      <c r="C191" s="13"/>
      <c r="D191" s="13"/>
      <c r="E191" s="13"/>
      <c r="F191" s="13"/>
      <c r="G191" s="13"/>
      <c r="H191" s="13"/>
      <c r="I191" s="13"/>
    </row>
    <row r="192" spans="2:9" ht="12.75">
      <c r="B192" s="13"/>
      <c r="C192" s="13"/>
      <c r="D192" s="13"/>
      <c r="E192" s="13" t="s">
        <v>112</v>
      </c>
      <c r="F192" s="13"/>
      <c r="G192" s="13"/>
      <c r="H192" s="13"/>
      <c r="I192" s="13"/>
    </row>
    <row r="193" spans="2:9" ht="12.75">
      <c r="B193" s="13"/>
      <c r="C193" s="16" t="s">
        <v>112</v>
      </c>
      <c r="D193" s="13"/>
      <c r="E193" s="13"/>
      <c r="F193" s="13"/>
      <c r="G193" s="13"/>
      <c r="H193" s="13"/>
      <c r="I193" s="13"/>
    </row>
    <row r="194" spans="2:9" ht="12.75">
      <c r="B194" s="13"/>
      <c r="C194" s="13"/>
      <c r="D194" s="13"/>
      <c r="E194" s="13"/>
      <c r="F194" s="13" t="s">
        <v>116</v>
      </c>
      <c r="G194" s="13"/>
      <c r="H194" s="13"/>
      <c r="I194" s="13"/>
    </row>
    <row r="195" spans="2:9" ht="12.75">
      <c r="B195" s="13" t="s">
        <v>111</v>
      </c>
      <c r="C195" s="13"/>
      <c r="D195" s="13" t="s">
        <v>113</v>
      </c>
      <c r="E195" s="13"/>
      <c r="F195" s="13" t="s">
        <v>117</v>
      </c>
      <c r="G195" s="13"/>
      <c r="H195" s="13"/>
      <c r="I195" s="13"/>
    </row>
    <row r="196" spans="2:9" ht="12.75">
      <c r="B196" s="13"/>
      <c r="C196" s="13"/>
      <c r="D196" s="13"/>
      <c r="E196" s="13"/>
      <c r="F196" s="13"/>
      <c r="G196" s="13"/>
      <c r="H196" s="13"/>
      <c r="I196" s="13"/>
    </row>
    <row r="197" spans="2:9" ht="12.75">
      <c r="B197" s="13"/>
      <c r="C197" s="13"/>
      <c r="D197" s="13"/>
      <c r="E197" s="13" t="s">
        <v>118</v>
      </c>
      <c r="F197" s="13"/>
      <c r="G197" s="13"/>
      <c r="H197" s="13"/>
      <c r="I197" s="13"/>
    </row>
    <row r="198" spans="2:9" ht="12.75">
      <c r="B198" s="13"/>
      <c r="C198" s="13"/>
      <c r="D198" s="13"/>
      <c r="E198" s="13"/>
      <c r="F198" s="13"/>
      <c r="G198" s="13"/>
      <c r="H198" s="13"/>
      <c r="I198" s="13"/>
    </row>
    <row r="199" spans="2:9" ht="12.75">
      <c r="B199" s="13"/>
      <c r="C199" s="13"/>
      <c r="D199" s="13" t="s">
        <v>114</v>
      </c>
      <c r="E199" s="13"/>
      <c r="F199" s="13"/>
      <c r="G199" s="13"/>
      <c r="H199" s="13"/>
      <c r="I199" s="13"/>
    </row>
    <row r="200" spans="2:9" ht="12.75">
      <c r="B200" s="13"/>
      <c r="C200" s="13"/>
      <c r="D200" s="13" t="s">
        <v>115</v>
      </c>
      <c r="E200" s="13"/>
      <c r="F200" s="13"/>
      <c r="G200" s="13"/>
      <c r="H200" s="13"/>
      <c r="I200" s="13"/>
    </row>
    <row r="201" spans="2:9" ht="12.75">
      <c r="B201" s="13" t="s">
        <v>151</v>
      </c>
      <c r="C201" s="13"/>
      <c r="D201" s="13"/>
      <c r="E201" s="13"/>
      <c r="F201" s="13"/>
      <c r="G201" s="13"/>
      <c r="H201" s="13" t="s">
        <v>119</v>
      </c>
      <c r="I201" s="13"/>
    </row>
    <row r="202" spans="2:9" ht="12.75">
      <c r="B202" s="13"/>
      <c r="C202" s="13"/>
      <c r="D202" s="13"/>
      <c r="E202" s="13"/>
      <c r="F202" s="13"/>
      <c r="G202" s="13"/>
      <c r="H202" s="16" t="s">
        <v>21</v>
      </c>
      <c r="I202" s="13"/>
    </row>
    <row r="203" spans="2:9" ht="12.75">
      <c r="B203" s="13"/>
      <c r="C203" s="13"/>
      <c r="D203" s="13"/>
      <c r="E203" s="13"/>
      <c r="F203" s="13"/>
      <c r="G203" s="13"/>
      <c r="H203" s="13"/>
      <c r="I203" s="13"/>
    </row>
    <row r="204" spans="2:9" ht="12.75">
      <c r="B204" s="13" t="s">
        <v>152</v>
      </c>
      <c r="C204" s="13" t="s">
        <v>129</v>
      </c>
      <c r="D204" s="13"/>
      <c r="E204" s="13"/>
      <c r="F204" s="13"/>
      <c r="G204" s="13"/>
      <c r="H204" s="13"/>
      <c r="I204" s="13"/>
    </row>
    <row r="205" spans="2:9" ht="12.75">
      <c r="B205" s="13"/>
      <c r="C205" s="13" t="s">
        <v>15</v>
      </c>
      <c r="D205" s="13"/>
      <c r="E205" s="13"/>
      <c r="F205" s="13"/>
      <c r="G205" s="13"/>
      <c r="H205" s="13"/>
      <c r="I205" s="13"/>
    </row>
    <row r="206" spans="2:9" ht="12.75">
      <c r="B206" s="13"/>
      <c r="C206" s="13"/>
      <c r="D206" s="13"/>
      <c r="E206" s="13"/>
      <c r="F206" s="13"/>
      <c r="G206" s="13"/>
      <c r="H206" s="13"/>
      <c r="I206" s="13"/>
    </row>
    <row r="207" spans="2:9" ht="12.75">
      <c r="B207" s="13"/>
      <c r="C207" s="13" t="s">
        <v>91</v>
      </c>
      <c r="D207" s="16" t="s">
        <v>130</v>
      </c>
      <c r="E207" s="13" t="s">
        <v>113</v>
      </c>
      <c r="F207" s="13" t="s">
        <v>130</v>
      </c>
      <c r="G207" s="13"/>
      <c r="H207" s="13"/>
      <c r="I207" s="13"/>
    </row>
    <row r="208" spans="2:9" ht="12.75">
      <c r="B208" s="13"/>
      <c r="C208" s="13"/>
      <c r="D208" s="13" t="s">
        <v>15</v>
      </c>
      <c r="E208" s="13"/>
      <c r="F208" s="13" t="s">
        <v>15</v>
      </c>
      <c r="G208" s="13"/>
      <c r="H208" s="13"/>
      <c r="I208" s="13"/>
    </row>
    <row r="209" spans="2:9" ht="12.75">
      <c r="B209" s="13"/>
      <c r="C209" s="13"/>
      <c r="D209" s="13"/>
      <c r="E209" s="13"/>
      <c r="F209" s="13"/>
      <c r="G209" s="13"/>
      <c r="H209" s="13"/>
      <c r="I209" s="13"/>
    </row>
    <row r="210" spans="2:9" ht="12.75">
      <c r="B210" s="13"/>
      <c r="C210" s="13"/>
      <c r="D210" s="15" t="s">
        <v>120</v>
      </c>
      <c r="E210" s="13"/>
      <c r="F210" s="13"/>
      <c r="G210" s="13"/>
      <c r="H210" s="13"/>
      <c r="I210" s="13"/>
    </row>
    <row r="211" spans="1:9" ht="12.75">
      <c r="B211" s="13"/>
      <c r="C211" s="13"/>
      <c r="D211" s="13"/>
      <c r="E211" s="13"/>
      <c r="F211" s="13"/>
      <c r="G211" s="13"/>
      <c r="H211" s="13"/>
      <c r="I211" s="13"/>
    </row>
    <row r="212" spans="2:9" ht="12.75">
      <c r="B212" s="13"/>
      <c r="C212" s="13"/>
      <c r="D212" s="13"/>
      <c r="E212" s="13"/>
      <c r="F212" s="13"/>
      <c r="G212" s="13"/>
      <c r="H212" s="13"/>
      <c r="I212" s="13"/>
    </row>
    <row r="213" spans="2:9" ht="12.75">
      <c r="B213" s="13"/>
      <c r="C213" s="13"/>
      <c r="D213" s="13"/>
      <c r="E213" s="13"/>
      <c r="F213" s="13"/>
      <c r="G213" s="13"/>
      <c r="H213" s="13"/>
      <c r="I213" s="13"/>
    </row>
    <row r="214" spans="2:9" ht="12.75">
      <c r="B214" s="13"/>
      <c r="C214" s="13"/>
      <c r="D214" s="13"/>
      <c r="E214" s="13"/>
      <c r="F214" s="13"/>
      <c r="G214" s="13"/>
      <c r="H214" s="13"/>
      <c r="I214" s="13"/>
    </row>
    <row r="215" spans="2:9" ht="12.75">
      <c r="B215" s="13" t="s">
        <v>153</v>
      </c>
      <c r="C215" s="13"/>
      <c r="D215" s="13"/>
      <c r="E215" s="13">
        <v>1</v>
      </c>
      <c r="F215" s="13" t="s">
        <v>15</v>
      </c>
      <c r="G215" s="13"/>
      <c r="H215" s="13"/>
      <c r="I215" s="13"/>
    </row>
    <row r="216" spans="2:9" ht="12.75">
      <c r="B216" s="13" t="s">
        <v>154</v>
      </c>
      <c r="C216" s="13"/>
      <c r="D216" s="13"/>
      <c r="E216" s="13"/>
      <c r="F216" s="13"/>
      <c r="G216" s="13"/>
      <c r="H216" s="13" t="s">
        <v>128</v>
      </c>
      <c r="I216" s="13" t="s">
        <v>15</v>
      </c>
    </row>
    <row r="217" spans="2:9" ht="12.75">
      <c r="B217" s="13" t="s">
        <v>121</v>
      </c>
      <c r="C217" s="13"/>
      <c r="D217" s="13"/>
      <c r="E217" s="13"/>
      <c r="F217" s="13" t="s">
        <v>122</v>
      </c>
      <c r="G217" s="13">
        <v>0.8</v>
      </c>
      <c r="H217" s="13" t="s">
        <v>123</v>
      </c>
      <c r="I217" s="13"/>
    </row>
    <row r="218" spans="2:9" ht="12.75">
      <c r="B218" s="13" t="s">
        <v>155</v>
      </c>
      <c r="C218" s="13"/>
      <c r="D218" s="13"/>
      <c r="E218" s="13"/>
      <c r="F218" s="13"/>
      <c r="G218" s="13"/>
      <c r="H218" s="13"/>
      <c r="I218" s="13"/>
    </row>
    <row r="219" spans="2:9" ht="12.75">
      <c r="B219" s="13" t="s">
        <v>156</v>
      </c>
      <c r="C219" s="13"/>
      <c r="D219" s="13"/>
      <c r="E219" s="13"/>
      <c r="F219" s="13"/>
      <c r="G219" s="13"/>
      <c r="H219" s="13"/>
      <c r="I219" s="13">
        <v>0.8</v>
      </c>
    </row>
    <row r="220" spans="2:9" ht="12.75">
      <c r="B220" s="13" t="s">
        <v>157</v>
      </c>
      <c r="C220" s="13"/>
      <c r="D220" s="13"/>
      <c r="E220" s="13"/>
      <c r="F220" s="13"/>
      <c r="G220" s="13"/>
      <c r="H220" s="13"/>
      <c r="I220" s="13"/>
    </row>
    <row r="221" spans="2:9" ht="12.75">
      <c r="B221" s="13"/>
      <c r="C221" s="13"/>
      <c r="D221" s="13"/>
      <c r="E221" s="13"/>
      <c r="F221" s="13"/>
      <c r="G221" s="13"/>
      <c r="H221" s="13"/>
      <c r="I221" s="13"/>
    </row>
    <row r="222" spans="1:2" ht="12.75">
      <c r="A222" s="3" t="s">
        <v>11</v>
      </c>
      <c r="B222" s="3" t="s">
        <v>124</v>
      </c>
    </row>
    <row r="223" spans="2:8" ht="12.75">
      <c r="B223" t="s">
        <v>131</v>
      </c>
      <c r="E223" t="s">
        <v>127</v>
      </c>
      <c r="F223" t="s">
        <v>15</v>
      </c>
      <c r="G223" t="s">
        <v>147</v>
      </c>
      <c r="H223">
        <f>IMABS(E223)</f>
        <v>1</v>
      </c>
    </row>
    <row r="224" spans="2:5" ht="12.75">
      <c r="B224" t="s">
        <v>158</v>
      </c>
      <c r="E224" t="s">
        <v>125</v>
      </c>
    </row>
    <row r="225" spans="2:5" ht="12.75">
      <c r="B225" t="s">
        <v>159</v>
      </c>
      <c r="E225" t="str">
        <f>H216</f>
        <v>.8+.6j</v>
      </c>
    </row>
    <row r="226" spans="2:5" ht="12.75">
      <c r="B226" t="s">
        <v>126</v>
      </c>
      <c r="E226" t="str">
        <f>IMCONJUGATE("0.8+.6j")</f>
        <v>0.8-0.6j</v>
      </c>
    </row>
    <row r="227" spans="2:5" ht="12.75">
      <c r="B227" t="s">
        <v>160</v>
      </c>
      <c r="E227" t="str">
        <f>IMDIV(E226,E223)</f>
        <v>0.8-0.6j</v>
      </c>
    </row>
    <row r="228" ht="12.75">
      <c r="B228" t="s">
        <v>161</v>
      </c>
    </row>
    <row r="229" spans="2:5" ht="12.75">
      <c r="B229" t="s">
        <v>162</v>
      </c>
      <c r="E229" t="str">
        <f>IMSUM(C204,D207,F207)</f>
        <v>1.4j</v>
      </c>
    </row>
    <row r="230" spans="2:5" ht="12.75">
      <c r="B230" t="s">
        <v>163</v>
      </c>
      <c r="E230" t="str">
        <f>IMPRODUCT(E227,E229)</f>
        <v>0.84+1.12j</v>
      </c>
    </row>
    <row r="231" spans="2:5" ht="12.75">
      <c r="B231" t="s">
        <v>161</v>
      </c>
      <c r="E231" t="str">
        <f>IMSUM(E223,E230)</f>
        <v>1.84+1.12j</v>
      </c>
    </row>
    <row r="232" spans="2:5" ht="12.75">
      <c r="B232" t="s">
        <v>164</v>
      </c>
      <c r="E232">
        <f>IMABS(E231)</f>
        <v>2.1540659228538015</v>
      </c>
    </row>
    <row r="233" spans="2:6" ht="12.75">
      <c r="B233" t="s">
        <v>132</v>
      </c>
      <c r="E233">
        <f>180*ATAN(1.12/1.84)/3.14</f>
        <v>31.344583235689342</v>
      </c>
      <c r="F233" t="s">
        <v>19</v>
      </c>
    </row>
    <row r="234" ht="12.75">
      <c r="B234" s="3" t="s">
        <v>133</v>
      </c>
    </row>
    <row r="235" ht="12.75">
      <c r="B235" t="s">
        <v>165</v>
      </c>
    </row>
    <row r="237" spans="3:9" ht="12.75">
      <c r="C237" t="s">
        <v>151</v>
      </c>
      <c r="I237" s="22" t="s">
        <v>119</v>
      </c>
    </row>
    <row r="238" ht="12.75">
      <c r="I238" s="2" t="s">
        <v>21</v>
      </c>
    </row>
    <row r="240" spans="3:4" ht="12.75">
      <c r="C240" t="s">
        <v>89</v>
      </c>
      <c r="D240" t="s">
        <v>129</v>
      </c>
    </row>
    <row r="241" ht="12.75">
      <c r="D241" t="s">
        <v>15</v>
      </c>
    </row>
    <row r="243" spans="4:7" ht="12.75">
      <c r="D243" t="s">
        <v>91</v>
      </c>
      <c r="E243" s="2" t="s">
        <v>130</v>
      </c>
      <c r="F243" t="s">
        <v>113</v>
      </c>
      <c r="G243" t="s">
        <v>130</v>
      </c>
    </row>
    <row r="244" spans="5:7" ht="12.75">
      <c r="E244" t="s">
        <v>15</v>
      </c>
      <c r="G244" t="s">
        <v>15</v>
      </c>
    </row>
    <row r="246" spans="5:7" ht="12.75">
      <c r="E246" s="10" t="s">
        <v>122</v>
      </c>
      <c r="F246" s="10" t="s">
        <v>134</v>
      </c>
      <c r="G246" t="s">
        <v>15</v>
      </c>
    </row>
    <row r="251" ht="12.75">
      <c r="B251" t="s">
        <v>166</v>
      </c>
    </row>
    <row r="253" ht="12.75">
      <c r="B253" t="s">
        <v>167</v>
      </c>
    </row>
    <row r="255" spans="2:5" ht="12.75">
      <c r="B255" t="s">
        <v>168</v>
      </c>
      <c r="E255" t="str">
        <f>IMSUM(D240,E243)</f>
        <v>1.2j</v>
      </c>
    </row>
    <row r="256" spans="4:5" ht="12.75">
      <c r="D256" s="6" t="s">
        <v>68</v>
      </c>
      <c r="E256" t="s">
        <v>135</v>
      </c>
    </row>
    <row r="257" spans="2:5" ht="12.75">
      <c r="B257" t="s">
        <v>169</v>
      </c>
      <c r="E257" t="str">
        <f>IMDIV(E256,F246)</f>
        <v>1.5j</v>
      </c>
    </row>
    <row r="258" spans="2:9" ht="12.75">
      <c r="B258" t="s">
        <v>136</v>
      </c>
      <c r="D258" s="6" t="s">
        <v>68</v>
      </c>
      <c r="E258" t="str">
        <f>IMSUM("1+0j","0+1.5j")</f>
        <v>1+1.5j</v>
      </c>
      <c r="F258" t="s">
        <v>170</v>
      </c>
      <c r="G258">
        <v>1</v>
      </c>
      <c r="H258" t="s">
        <v>139</v>
      </c>
      <c r="I258">
        <v>1.5</v>
      </c>
    </row>
    <row r="259" spans="2:5" ht="12.75">
      <c r="B259" t="s">
        <v>137</v>
      </c>
      <c r="E259">
        <f>IMABS(E258)</f>
        <v>1.8027756377319948</v>
      </c>
    </row>
    <row r="260" spans="2:6" ht="12.75">
      <c r="B260" t="s">
        <v>138</v>
      </c>
      <c r="C260" s="5" t="s">
        <v>49</v>
      </c>
      <c r="E260">
        <f>180*ATAN((I258)/(G258))/3.14</f>
        <v>56.338493689337334</v>
      </c>
      <c r="F260" t="s">
        <v>19</v>
      </c>
    </row>
    <row r="262" ht="12.75">
      <c r="B262" t="s">
        <v>143</v>
      </c>
    </row>
    <row r="264" spans="2:5" ht="12.75">
      <c r="B264" t="s">
        <v>140</v>
      </c>
      <c r="E264" t="str">
        <f>IMPRODUCT(E255,G243)</f>
        <v>-0.24</v>
      </c>
    </row>
    <row r="265" spans="2:5" ht="12.75">
      <c r="B265" t="s">
        <v>141</v>
      </c>
      <c r="E265" t="str">
        <f>IMDIV(E264,F246)</f>
        <v>-0.3</v>
      </c>
    </row>
    <row r="266" spans="2:5" ht="12.75">
      <c r="B266" t="s">
        <v>144</v>
      </c>
      <c r="E266" t="str">
        <f>IMSUM(E256,G243)</f>
        <v>1.4j</v>
      </c>
    </row>
    <row r="267" spans="2:9" ht="12.75">
      <c r="B267" t="s">
        <v>142</v>
      </c>
      <c r="E267" t="str">
        <f>IMSUM(E266,E265)</f>
        <v>-0.3+1.4j</v>
      </c>
      <c r="F267" t="s">
        <v>170</v>
      </c>
      <c r="G267">
        <v>-0.3</v>
      </c>
      <c r="H267" t="s">
        <v>139</v>
      </c>
      <c r="I267">
        <v>1.4</v>
      </c>
    </row>
    <row r="268" spans="2:5" ht="12.75">
      <c r="B268" t="s">
        <v>145</v>
      </c>
      <c r="E268">
        <f>IMABS(E267)</f>
        <v>1.431782106327635</v>
      </c>
    </row>
    <row r="269" spans="2:6" ht="12.75">
      <c r="B269" t="s">
        <v>146</v>
      </c>
      <c r="C269" s="5" t="s">
        <v>50</v>
      </c>
      <c r="E269">
        <f>(180*ATAN((I267/G267))/3.14)+180</f>
        <v>102.05524240669205</v>
      </c>
      <c r="F269" t="s">
        <v>19</v>
      </c>
    </row>
    <row r="271" ht="12.75">
      <c r="B271" t="s">
        <v>171</v>
      </c>
    </row>
    <row r="272" spans="5:6" ht="12.75">
      <c r="E272">
        <f>(E232*H223-E259*COS((E269-E260)*3.14/180))/E268</f>
        <v>0.6249799605790859</v>
      </c>
      <c r="F272" t="s">
        <v>15</v>
      </c>
    </row>
    <row r="273" ht="12.75">
      <c r="B273" s="22" t="s">
        <v>172</v>
      </c>
    </row>
    <row r="274" spans="2:4" ht="12.75">
      <c r="B274" t="s">
        <v>148</v>
      </c>
      <c r="C274">
        <v>0.6249</v>
      </c>
      <c r="D274" t="s">
        <v>15</v>
      </c>
    </row>
    <row r="275" ht="12.75">
      <c r="E275" s="8" t="s">
        <v>35</v>
      </c>
    </row>
    <row r="277" spans="1:2" ht="12.75">
      <c r="A277" s="3" t="s">
        <v>174</v>
      </c>
      <c r="B277" s="20" t="s">
        <v>176</v>
      </c>
    </row>
    <row r="278" spans="1:3" ht="12.75">
      <c r="A278" s="3"/>
      <c r="B278" s="3" t="s">
        <v>175</v>
      </c>
      <c r="C278" s="3" t="s">
        <v>173</v>
      </c>
    </row>
    <row r="279" spans="2:6" ht="12.75">
      <c r="B279" s="21" t="s">
        <v>177</v>
      </c>
      <c r="C279" s="13"/>
      <c r="D279" s="13"/>
      <c r="E279" s="13"/>
      <c r="F279" s="13"/>
    </row>
    <row r="280" spans="2:6" ht="12.75">
      <c r="B280" s="13" t="s">
        <v>178</v>
      </c>
      <c r="C280" s="13"/>
      <c r="D280" s="13"/>
      <c r="E280" s="13"/>
      <c r="F280" s="13"/>
    </row>
    <row r="281" spans="2:6" ht="12.75">
      <c r="B281" s="13"/>
      <c r="C281" s="13"/>
      <c r="D281" s="13"/>
      <c r="E281" s="13"/>
      <c r="F281" s="13"/>
    </row>
    <row r="285" spans="1:9" ht="12.75">
      <c r="A285" s="3" t="s">
        <v>11</v>
      </c>
      <c r="C285" t="s">
        <v>151</v>
      </c>
      <c r="I285" s="22" t="s">
        <v>119</v>
      </c>
    </row>
    <row r="286" ht="12.75">
      <c r="I286" s="2" t="s">
        <v>21</v>
      </c>
    </row>
    <row r="288" spans="3:4" ht="12.75">
      <c r="C288" t="s">
        <v>89</v>
      </c>
      <c r="D288" t="s">
        <v>129</v>
      </c>
    </row>
    <row r="289" ht="12.75">
      <c r="D289" t="s">
        <v>15</v>
      </c>
    </row>
    <row r="291" spans="4:7" ht="12.75">
      <c r="D291" t="s">
        <v>91</v>
      </c>
      <c r="E291" s="2" t="s">
        <v>130</v>
      </c>
      <c r="F291" t="s">
        <v>113</v>
      </c>
      <c r="G291" t="s">
        <v>130</v>
      </c>
    </row>
    <row r="292" spans="5:7" ht="12.75">
      <c r="E292" t="s">
        <v>15</v>
      </c>
      <c r="G292" t="s">
        <v>15</v>
      </c>
    </row>
    <row r="294" spans="5:8" ht="12.75">
      <c r="E294" s="10" t="s">
        <v>122</v>
      </c>
      <c r="G294" s="10" t="s">
        <v>179</v>
      </c>
      <c r="H294" t="s">
        <v>15</v>
      </c>
    </row>
    <row r="299" spans="1:2" ht="12.75">
      <c r="B299" t="s">
        <v>166</v>
      </c>
    </row>
    <row r="301" ht="12.75">
      <c r="B301" t="s">
        <v>167</v>
      </c>
    </row>
    <row r="303" spans="2:5" ht="12.75">
      <c r="B303" t="s">
        <v>168</v>
      </c>
      <c r="E303" t="str">
        <f>IMSUM(D288,E291)</f>
        <v>1.2j</v>
      </c>
    </row>
    <row r="304" spans="4:5" ht="12.75">
      <c r="D304" s="6" t="s">
        <v>68</v>
      </c>
      <c r="E304" t="s">
        <v>135</v>
      </c>
    </row>
    <row r="305" spans="2:5" ht="12.75">
      <c r="B305" t="s">
        <v>169</v>
      </c>
      <c r="E305" t="str">
        <f>IMDIV(E304,G294)</f>
        <v>0.96j</v>
      </c>
    </row>
    <row r="306" spans="2:9" ht="12.75">
      <c r="B306" t="s">
        <v>136</v>
      </c>
      <c r="D306" s="6" t="s">
        <v>68</v>
      </c>
      <c r="E306" t="str">
        <f>IMSUM("1+0j","0+.96j")</f>
        <v>1+0.96j</v>
      </c>
      <c r="F306" t="s">
        <v>170</v>
      </c>
      <c r="G306">
        <v>1</v>
      </c>
      <c r="H306" t="s">
        <v>139</v>
      </c>
      <c r="I306">
        <v>0.96</v>
      </c>
    </row>
    <row r="307" spans="2:5" ht="12.75">
      <c r="B307" t="s">
        <v>137</v>
      </c>
      <c r="E307">
        <f>IMABS(E306)</f>
        <v>1.3862178760930766</v>
      </c>
    </row>
    <row r="308" spans="2:6" ht="12.75">
      <c r="B308" t="s">
        <v>138</v>
      </c>
      <c r="C308" s="5" t="s">
        <v>49</v>
      </c>
      <c r="E308">
        <f>180*ATAN((I306)/(G306))/3.14</f>
        <v>43.853092321007594</v>
      </c>
      <c r="F308" t="s">
        <v>19</v>
      </c>
    </row>
    <row r="310" ht="12.75">
      <c r="B310" t="s">
        <v>143</v>
      </c>
    </row>
    <row r="312" spans="2:5" ht="12.75">
      <c r="B312" t="s">
        <v>140</v>
      </c>
      <c r="E312" t="str">
        <f>IMPRODUCT(E303,G291)</f>
        <v>-0.24</v>
      </c>
    </row>
    <row r="313" spans="2:5" ht="12.75">
      <c r="B313" t="s">
        <v>141</v>
      </c>
      <c r="E313" t="str">
        <f>IMDIV(E312,G294)</f>
        <v>-0.192</v>
      </c>
    </row>
    <row r="314" spans="2:5" ht="12.75">
      <c r="B314" t="s">
        <v>144</v>
      </c>
      <c r="E314" t="str">
        <f>IMSUM(E304,G291)</f>
        <v>1.4j</v>
      </c>
    </row>
    <row r="315" spans="2:9" ht="12.75">
      <c r="B315" t="s">
        <v>142</v>
      </c>
      <c r="E315" t="str">
        <f>IMSUM(E314,E313)</f>
        <v>-0.192+1.4j</v>
      </c>
      <c r="F315" t="s">
        <v>170</v>
      </c>
      <c r="G315">
        <v>-0.192</v>
      </c>
      <c r="H315" t="s">
        <v>139</v>
      </c>
      <c r="I315">
        <v>1.4</v>
      </c>
    </row>
    <row r="316" spans="2:5" ht="12.75">
      <c r="B316" t="s">
        <v>145</v>
      </c>
      <c r="E316">
        <f>IMABS(E315)</f>
        <v>1.4131043839716864</v>
      </c>
    </row>
    <row r="317" spans="2:6" ht="12.75">
      <c r="B317" t="s">
        <v>146</v>
      </c>
      <c r="C317" s="5" t="s">
        <v>50</v>
      </c>
      <c r="E317">
        <f>(180*ATAN((I315/G315))/3.14)+180</f>
        <v>97.76730398793687</v>
      </c>
      <c r="F317" t="s">
        <v>19</v>
      </c>
    </row>
    <row r="319" ht="12.75">
      <c r="B319" t="s">
        <v>171</v>
      </c>
    </row>
    <row r="320" spans="5:6" ht="12.75">
      <c r="E320">
        <f>(E232*H223-E307*COS((E317-E308)*3.14/180))/E316</f>
        <v>0.9461827085519845</v>
      </c>
      <c r="F320" t="s">
        <v>15</v>
      </c>
    </row>
    <row r="321" ht="12.75">
      <c r="B321" t="s">
        <v>180</v>
      </c>
    </row>
    <row r="322" ht="12.75">
      <c r="B322" s="22" t="s">
        <v>181</v>
      </c>
    </row>
    <row r="323" ht="12.75">
      <c r="B323" t="s">
        <v>123</v>
      </c>
    </row>
    <row r="324" ht="12.75">
      <c r="E324" s="8" t="s">
        <v>35</v>
      </c>
    </row>
  </sheetData>
  <sheetProtection/>
  <hyperlinks>
    <hyperlink ref="E42" location="a1" display="a1"/>
    <hyperlink ref="A6" location="a52" display="a52"/>
    <hyperlink ref="E121" location="a1" display="a1"/>
    <hyperlink ref="A7" location="a76" display="a76"/>
    <hyperlink ref="E186" location="a1" display="a1"/>
    <hyperlink ref="A8" location="a154" display="a154"/>
    <hyperlink ref="E275" location="a1" display="a1"/>
    <hyperlink ref="A9" location="a211" display="a211"/>
    <hyperlink ref="E324" location="a1" display="a1"/>
    <hyperlink ref="A11" location="a299" display="a299"/>
    <hyperlink ref="A16" r:id="rId1" display="WEBSITE"/>
  </hyperlinks>
  <printOptions gridLines="1"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cp:lastPrinted>1999-07-24T23:58:16Z</cp:lastPrinted>
  <dcterms:created xsi:type="dcterms:W3CDTF">1999-02-16T17:24:56Z</dcterms:created>
  <dcterms:modified xsi:type="dcterms:W3CDTF">2012-11-24T11:24:23Z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